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C:\Users\akindler\Desktop\ACPS\Homebound\Homebound Web-Site\"/>
    </mc:Choice>
  </mc:AlternateContent>
  <xr:revisionPtr revIDLastSave="0" documentId="8_{40A2A20E-40F2-4723-BB50-5AE2F614AF80}" xr6:coauthVersionLast="36" xr6:coauthVersionMax="36" xr10:uidLastSave="{00000000-0000-0000-0000-000000000000}"/>
  <bookViews>
    <workbookView xWindow="0" yWindow="0" windowWidth="28800" windowHeight="12230" firstSheet="2" activeTab="2" xr2:uid="{00000000-000D-0000-FFFF-FFFF00000000}"/>
  </bookViews>
  <sheets>
    <sheet name="Guide" sheetId="7" r:id="rId1"/>
    <sheet name="Mileage Reimb Request Form" sheetId="3" r:id="rId2"/>
    <sheet name="Support Documentation" sheetId="4" r:id="rId3"/>
    <sheet name="Accounting Use Only" sheetId="8" r:id="rId4"/>
    <sheet name="Mileage Rate per Mile Worksheet" sheetId="5" r:id="rId5"/>
    <sheet name="County Mileage Chart" sheetId="9" state="hidden" r:id="rId6"/>
    <sheet name="Sheet2" sheetId="6" state="hidden" r:id="rId7"/>
    <sheet name="Addresses" sheetId="10" state="hidden" r:id="rId8"/>
  </sheets>
  <definedNames>
    <definedName name="Location">Sheet2!$A$1:$A$52</definedName>
    <definedName name="_xlnm.Print_Area" localSheetId="1">'Mileage Reimb Request Form'!$E$1:$R$86</definedName>
  </definedNames>
  <calcPr calcId="191028"/>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3" l="1"/>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L21" i="3"/>
  <c r="K21" i="3"/>
  <c r="BI62" i="9"/>
  <c r="BJ62" i="9"/>
  <c r="BO62" i="9"/>
  <c r="BJ2" i="9"/>
  <c r="BH62" i="9"/>
  <c r="BJ61"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L62" i="9"/>
  <c r="K62" i="9"/>
  <c r="J62" i="9"/>
  <c r="I62" i="9"/>
  <c r="H62" i="9"/>
  <c r="G62" i="9"/>
  <c r="F62" i="9"/>
  <c r="E62" i="9"/>
  <c r="D62" i="9"/>
  <c r="C62" i="9"/>
  <c r="B62" i="9"/>
  <c r="C5" i="3"/>
  <c r="F34" i="5"/>
  <c r="G34" i="5"/>
  <c r="H34" i="5"/>
  <c r="E34" i="5"/>
  <c r="A2" i="5"/>
  <c r="A1" i="5"/>
  <c r="B35" i="5"/>
  <c r="D33" i="5"/>
  <c r="E33" i="5"/>
  <c r="F33" i="5"/>
  <c r="G33" i="5"/>
  <c r="H33" i="5"/>
  <c r="D28" i="5"/>
  <c r="E28" i="5"/>
  <c r="F28" i="5"/>
  <c r="G28" i="5"/>
  <c r="H28" i="5"/>
  <c r="D29" i="5"/>
  <c r="E29" i="5"/>
  <c r="F29" i="5"/>
  <c r="G29" i="5"/>
  <c r="H29" i="5"/>
  <c r="D30" i="5"/>
  <c r="E30" i="5"/>
  <c r="F30" i="5"/>
  <c r="G30" i="5"/>
  <c r="H30" i="5"/>
  <c r="D31" i="5"/>
  <c r="E31" i="5"/>
  <c r="F31" i="5"/>
  <c r="G31" i="5"/>
  <c r="H31" i="5"/>
  <c r="D32" i="5"/>
  <c r="E32" i="5"/>
  <c r="F32" i="5"/>
  <c r="G32" i="5"/>
  <c r="H32" i="5"/>
  <c r="D10" i="5"/>
  <c r="G10" i="5" s="1"/>
  <c r="D11" i="5"/>
  <c r="D12" i="5"/>
  <c r="D13" i="5"/>
  <c r="D14" i="5"/>
  <c r="D15" i="5"/>
  <c r="D16" i="5"/>
  <c r="D17" i="5"/>
  <c r="D18" i="5"/>
  <c r="D19" i="5"/>
  <c r="D20" i="5"/>
  <c r="D21" i="5"/>
  <c r="D22" i="5"/>
  <c r="D23" i="5"/>
  <c r="D24" i="5"/>
  <c r="D25" i="5"/>
  <c r="D26" i="5"/>
  <c r="D27" i="5"/>
  <c r="E9"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H9" i="5"/>
  <c r="J10" i="8"/>
  <c r="L2" i="8"/>
  <c r="H9" i="8"/>
  <c r="I9" i="8"/>
  <c r="J9" i="8"/>
  <c r="K9" i="8"/>
  <c r="L9" i="8"/>
  <c r="H10" i="8"/>
  <c r="I10" i="8"/>
  <c r="K10" i="8"/>
  <c r="L10" i="8"/>
  <c r="H11" i="8"/>
  <c r="I11" i="8"/>
  <c r="J11" i="8"/>
  <c r="K11" i="8"/>
  <c r="L11" i="8"/>
  <c r="H12" i="8"/>
  <c r="I12" i="8"/>
  <c r="J12" i="8"/>
  <c r="K12" i="8"/>
  <c r="L12" i="8"/>
  <c r="H13" i="8"/>
  <c r="I13" i="8"/>
  <c r="J13" i="8"/>
  <c r="K13" i="8"/>
  <c r="L13" i="8"/>
  <c r="H14" i="8"/>
  <c r="I14" i="8"/>
  <c r="J14" i="8"/>
  <c r="K14" i="8"/>
  <c r="L14" i="8"/>
  <c r="H15" i="8"/>
  <c r="I15" i="8"/>
  <c r="J15" i="8"/>
  <c r="K15" i="8"/>
  <c r="L15" i="8"/>
  <c r="H16" i="8"/>
  <c r="I16" i="8"/>
  <c r="J16" i="8"/>
  <c r="K16" i="8"/>
  <c r="L16" i="8"/>
  <c r="H17" i="8"/>
  <c r="I17" i="8"/>
  <c r="J17" i="8"/>
  <c r="K17" i="8"/>
  <c r="L17" i="8"/>
  <c r="H18" i="8"/>
  <c r="I18" i="8"/>
  <c r="J18" i="8"/>
  <c r="K18" i="8"/>
  <c r="L18" i="8"/>
  <c r="H19" i="8"/>
  <c r="I19" i="8"/>
  <c r="J19" i="8"/>
  <c r="K19" i="8"/>
  <c r="L19" i="8"/>
  <c r="H20" i="8"/>
  <c r="I20" i="8"/>
  <c r="J20" i="8"/>
  <c r="K20" i="8"/>
  <c r="L20" i="8"/>
  <c r="H21" i="8"/>
  <c r="I21" i="8"/>
  <c r="J21" i="8"/>
  <c r="K21" i="8"/>
  <c r="L21" i="8"/>
  <c r="H22" i="8"/>
  <c r="I22" i="8"/>
  <c r="J22" i="8"/>
  <c r="K22" i="8"/>
  <c r="L22" i="8"/>
  <c r="H23" i="8"/>
  <c r="I23" i="8"/>
  <c r="J23" i="8"/>
  <c r="K23" i="8"/>
  <c r="L23" i="8"/>
  <c r="H24" i="8"/>
  <c r="I24" i="8"/>
  <c r="J24" i="8"/>
  <c r="K24" i="8"/>
  <c r="L24" i="8"/>
  <c r="H25" i="8"/>
  <c r="I25" i="8"/>
  <c r="J25" i="8"/>
  <c r="K25" i="8"/>
  <c r="L25" i="8"/>
  <c r="H26" i="8"/>
  <c r="I26" i="8"/>
  <c r="J26" i="8"/>
  <c r="K26" i="8"/>
  <c r="L26" i="8"/>
  <c r="H27" i="8"/>
  <c r="I27" i="8"/>
  <c r="J27" i="8"/>
  <c r="K27" i="8"/>
  <c r="L27" i="8"/>
  <c r="H28" i="8"/>
  <c r="I28" i="8"/>
  <c r="J28" i="8"/>
  <c r="K28" i="8"/>
  <c r="L28" i="8"/>
  <c r="H29" i="8"/>
  <c r="I29" i="8"/>
  <c r="J29" i="8"/>
  <c r="K29" i="8"/>
  <c r="L29" i="8"/>
  <c r="H30" i="8"/>
  <c r="I30" i="8"/>
  <c r="J30" i="8"/>
  <c r="K30" i="8"/>
  <c r="L30" i="8"/>
  <c r="H31" i="8"/>
  <c r="I31" i="8"/>
  <c r="J31" i="8"/>
  <c r="K31" i="8"/>
  <c r="L31" i="8"/>
  <c r="H32" i="8"/>
  <c r="I32" i="8"/>
  <c r="J32" i="8"/>
  <c r="K32" i="8"/>
  <c r="L32" i="8"/>
  <c r="L8" i="8"/>
  <c r="K8" i="8"/>
  <c r="J8" i="8"/>
  <c r="H8" i="8"/>
  <c r="I8" i="8"/>
  <c r="A1" i="8"/>
  <c r="F10" i="5" l="1"/>
  <c r="E10" i="5"/>
  <c r="E35" i="5" s="1"/>
  <c r="G9" i="5"/>
  <c r="G35" i="5" s="1"/>
  <c r="F9" i="5"/>
  <c r="H35" i="5"/>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M21" i="3"/>
  <c r="BJ60" i="9"/>
  <c r="BJ59" i="9"/>
  <c r="BJ58" i="9"/>
  <c r="BJ57" i="9"/>
  <c r="BJ56" i="9"/>
  <c r="BJ55" i="9"/>
  <c r="BJ54" i="9"/>
  <c r="BJ53" i="9"/>
  <c r="BJ52" i="9"/>
  <c r="BJ51" i="9"/>
  <c r="BJ50" i="9"/>
  <c r="BJ49" i="9"/>
  <c r="BJ48" i="9"/>
  <c r="BJ47" i="9"/>
  <c r="BJ46" i="9"/>
  <c r="BJ45" i="9"/>
  <c r="BJ44" i="9"/>
  <c r="BJ43" i="9"/>
  <c r="BJ42" i="9"/>
  <c r="BJ41" i="9"/>
  <c r="BJ40" i="9"/>
  <c r="BJ39" i="9"/>
  <c r="BJ38" i="9"/>
  <c r="BJ37" i="9"/>
  <c r="BJ36" i="9"/>
  <c r="BJ35" i="9"/>
  <c r="BJ34" i="9"/>
  <c r="BJ33" i="9"/>
  <c r="BJ32" i="9"/>
  <c r="BJ31" i="9"/>
  <c r="BJ30" i="9"/>
  <c r="BJ29" i="9"/>
  <c r="BJ28" i="9"/>
  <c r="BJ27" i="9"/>
  <c r="BJ26" i="9"/>
  <c r="BJ25" i="9"/>
  <c r="BJ24" i="9"/>
  <c r="BJ23" i="9"/>
  <c r="BJ22" i="9"/>
  <c r="BJ21" i="9"/>
  <c r="BJ20" i="9"/>
  <c r="BJ19" i="9"/>
  <c r="BJ18" i="9"/>
  <c r="BJ17" i="9"/>
  <c r="BJ15" i="9"/>
  <c r="BJ14" i="9"/>
  <c r="BJ13" i="9"/>
  <c r="BJ12" i="9"/>
  <c r="BJ11" i="9"/>
  <c r="BJ10" i="9"/>
  <c r="BJ9" i="9"/>
  <c r="BJ8" i="9"/>
  <c r="BJ7" i="9"/>
  <c r="BJ6" i="9"/>
  <c r="BJ5" i="9"/>
  <c r="BJ4" i="9"/>
  <c r="BJ3" i="9"/>
  <c r="F35" i="5" l="1"/>
  <c r="BK62" i="9"/>
  <c r="M84" i="3"/>
  <c r="Q84" i="3" s="1"/>
  <c r="R84" i="3" s="1"/>
  <c r="M26" i="3"/>
  <c r="Q26" i="3" s="1"/>
  <c r="R26" i="3" s="1"/>
  <c r="M66" i="3"/>
  <c r="Q66" i="3" s="1"/>
  <c r="R66" i="3" s="1"/>
  <c r="M82" i="3"/>
  <c r="Q82" i="3" s="1"/>
  <c r="R82" i="3" s="1"/>
  <c r="M45" i="3"/>
  <c r="Q45" i="3" s="1"/>
  <c r="R45" i="3" s="1"/>
  <c r="M53" i="3"/>
  <c r="Q53" i="3" s="1"/>
  <c r="R53" i="3" s="1"/>
  <c r="M61" i="3"/>
  <c r="Q61" i="3" s="1"/>
  <c r="R61" i="3" s="1"/>
  <c r="M77" i="3"/>
  <c r="Q77" i="3" s="1"/>
  <c r="R77" i="3" s="1"/>
  <c r="M85" i="3"/>
  <c r="Q85" i="3" s="1"/>
  <c r="R85" i="3" s="1"/>
  <c r="M22" i="3"/>
  <c r="Q22" i="3" s="1"/>
  <c r="R22" i="3" s="1"/>
  <c r="M30" i="3"/>
  <c r="Q30" i="3" s="1"/>
  <c r="R30" i="3" s="1"/>
  <c r="M49" i="3"/>
  <c r="Q49" i="3" s="1"/>
  <c r="R49" i="3" s="1"/>
  <c r="M57" i="3"/>
  <c r="Q57" i="3" s="1"/>
  <c r="R57" i="3" s="1"/>
  <c r="M65" i="3"/>
  <c r="Q65" i="3" s="1"/>
  <c r="R65" i="3" s="1"/>
  <c r="M27" i="3"/>
  <c r="Q27" i="3" s="1"/>
  <c r="R27" i="3" s="1"/>
  <c r="M70" i="3"/>
  <c r="Q70" i="3" s="1"/>
  <c r="R70" i="3" s="1"/>
  <c r="M81" i="3"/>
  <c r="Q81" i="3" s="1"/>
  <c r="R81" i="3" s="1"/>
  <c r="M33" i="3"/>
  <c r="Q33" i="3" s="1"/>
  <c r="R33" i="3" s="1"/>
  <c r="M36" i="3"/>
  <c r="Q36" i="3" s="1"/>
  <c r="R36" i="3" s="1"/>
  <c r="M44" i="3"/>
  <c r="Q44" i="3" s="1"/>
  <c r="R44" i="3" s="1"/>
  <c r="M52" i="3"/>
  <c r="Q52" i="3" s="1"/>
  <c r="R52" i="3" s="1"/>
  <c r="M68" i="3"/>
  <c r="Q68" i="3" s="1"/>
  <c r="R68" i="3" s="1"/>
  <c r="M76" i="3"/>
  <c r="Q76" i="3" s="1"/>
  <c r="R76" i="3" s="1"/>
  <c r="M35" i="3"/>
  <c r="Q35" i="3" s="1"/>
  <c r="R35" i="3" s="1"/>
  <c r="M43" i="3"/>
  <c r="Q43" i="3" s="1"/>
  <c r="R43" i="3" s="1"/>
  <c r="M59" i="3"/>
  <c r="Q59" i="3" s="1"/>
  <c r="R59" i="3" s="1"/>
  <c r="M41" i="3"/>
  <c r="Q41" i="3" s="1"/>
  <c r="R41" i="3" s="1"/>
  <c r="M23" i="3"/>
  <c r="Q23" i="3" s="1"/>
  <c r="R23" i="3" s="1"/>
  <c r="M73" i="3"/>
  <c r="Q73" i="3" s="1"/>
  <c r="R73" i="3" s="1"/>
  <c r="M25" i="3"/>
  <c r="Q25" i="3" s="1"/>
  <c r="R25" i="3" s="1"/>
  <c r="M34" i="3"/>
  <c r="Q34" i="3" s="1"/>
  <c r="R34" i="3" s="1"/>
  <c r="M38" i="3"/>
  <c r="Q38" i="3" s="1"/>
  <c r="R38" i="3" s="1"/>
  <c r="M50" i="3"/>
  <c r="Q50" i="3" s="1"/>
  <c r="R50" i="3" s="1"/>
  <c r="M54" i="3"/>
  <c r="Q54" i="3" s="1"/>
  <c r="R54" i="3" s="1"/>
  <c r="M55" i="3"/>
  <c r="Q55" i="3" s="1"/>
  <c r="R55" i="3" s="1"/>
  <c r="M58" i="3"/>
  <c r="Q58" i="3" s="1"/>
  <c r="R58" i="3" s="1"/>
  <c r="M62" i="3"/>
  <c r="Q62" i="3" s="1"/>
  <c r="R62" i="3" s="1"/>
  <c r="M67" i="3"/>
  <c r="Q67" i="3" s="1"/>
  <c r="R67" i="3" s="1"/>
  <c r="M75" i="3"/>
  <c r="Q75" i="3" s="1"/>
  <c r="R75" i="3" s="1"/>
  <c r="M29" i="3"/>
  <c r="Q29" i="3" s="1"/>
  <c r="R29" i="3" s="1"/>
  <c r="M39" i="3"/>
  <c r="Q39" i="3" s="1"/>
  <c r="R39" i="3" s="1"/>
  <c r="M71" i="3"/>
  <c r="Q71" i="3" s="1"/>
  <c r="R71" i="3" s="1"/>
  <c r="M31" i="3"/>
  <c r="Q31" i="3" s="1"/>
  <c r="R31" i="3" s="1"/>
  <c r="M63" i="3"/>
  <c r="Q63" i="3" s="1"/>
  <c r="R63" i="3" s="1"/>
  <c r="M28" i="3"/>
  <c r="Q28" i="3" s="1"/>
  <c r="R28" i="3" s="1"/>
  <c r="M37" i="3"/>
  <c r="Q37" i="3" s="1"/>
  <c r="R37" i="3" s="1"/>
  <c r="M42" i="3"/>
  <c r="Q42" i="3" s="1"/>
  <c r="R42" i="3" s="1"/>
  <c r="M46" i="3"/>
  <c r="Q46" i="3" s="1"/>
  <c r="R46" i="3" s="1"/>
  <c r="M47" i="3"/>
  <c r="Q47" i="3" s="1"/>
  <c r="R47" i="3" s="1"/>
  <c r="M51" i="3"/>
  <c r="Q51" i="3" s="1"/>
  <c r="R51" i="3" s="1"/>
  <c r="M60" i="3"/>
  <c r="Q60" i="3" s="1"/>
  <c r="R60" i="3" s="1"/>
  <c r="M69" i="3"/>
  <c r="Q69" i="3" s="1"/>
  <c r="R69" i="3" s="1"/>
  <c r="M74" i="3"/>
  <c r="Q74" i="3" s="1"/>
  <c r="R74" i="3" s="1"/>
  <c r="M78" i="3"/>
  <c r="Q78" i="3" s="1"/>
  <c r="R78" i="3" s="1"/>
  <c r="M79" i="3"/>
  <c r="Q79" i="3" s="1"/>
  <c r="R79" i="3" s="1"/>
  <c r="M83" i="3"/>
  <c r="Q83" i="3" s="1"/>
  <c r="R83" i="3" s="1"/>
  <c r="M24" i="3"/>
  <c r="Q24" i="3" s="1"/>
  <c r="R24" i="3" s="1"/>
  <c r="M32" i="3"/>
  <c r="Q32" i="3" s="1"/>
  <c r="R32" i="3" s="1"/>
  <c r="M40" i="3"/>
  <c r="Q40" i="3" s="1"/>
  <c r="R40" i="3" s="1"/>
  <c r="M48" i="3"/>
  <c r="Q48" i="3" s="1"/>
  <c r="R48" i="3" s="1"/>
  <c r="M56" i="3"/>
  <c r="Q56" i="3" s="1"/>
  <c r="R56" i="3" s="1"/>
  <c r="M64" i="3"/>
  <c r="Q64" i="3" s="1"/>
  <c r="R64" i="3" s="1"/>
  <c r="M72" i="3"/>
  <c r="Q72" i="3" s="1"/>
  <c r="R72" i="3" s="1"/>
  <c r="M80" i="3"/>
  <c r="Q80" i="3" s="1"/>
  <c r="R80" i="3" s="1"/>
  <c r="A1" i="7" l="1"/>
  <c r="A1" i="4"/>
  <c r="A2" i="8"/>
  <c r="A2" i="7"/>
  <c r="A2" i="4"/>
  <c r="D5" i="3" l="1"/>
  <c r="P21" i="3"/>
  <c r="Q21" i="3" l="1"/>
  <c r="R21" i="3" s="1"/>
  <c r="Q86" i="3" l="1"/>
  <c r="R86" i="3"/>
  <c r="L1" i="8" s="1"/>
  <c r="L3" i="8" s="1"/>
</calcChain>
</file>

<file path=xl/sharedStrings.xml><?xml version="1.0" encoding="utf-8"?>
<sst xmlns="http://schemas.openxmlformats.org/spreadsheetml/2006/main" count="891" uniqueCount="393">
  <si>
    <t>Step 1 Identify the need for reimbursement</t>
  </si>
  <si>
    <t>Step 2 Add the Supporting Documentation to the Supporting Docs tab or to your email</t>
  </si>
  <si>
    <t>Step 3 Complete the Request Form:</t>
  </si>
  <si>
    <t>General guidance</t>
  </si>
  <si>
    <t>Fill in only the yellow shaded cells; all other cells are automated</t>
  </si>
  <si>
    <r>
      <t>No decimals beyond the hundredths place 0.0</t>
    </r>
    <r>
      <rPr>
        <b/>
        <u/>
        <sz val="11"/>
        <color theme="1"/>
        <rFont val="Calibri"/>
        <family val="2"/>
        <scheme val="minor"/>
      </rPr>
      <t>0</t>
    </r>
  </si>
  <si>
    <t>Please select account codes carefully!</t>
  </si>
  <si>
    <t>Supervisor approval is required</t>
  </si>
  <si>
    <t>Incomplete requests will be returned for revisions and delay requests being processed</t>
  </si>
  <si>
    <t>Mileage not meeting the County Purchasing guidelines and Travel Policy will not be reimbursed</t>
  </si>
  <si>
    <t>Resources</t>
  </si>
  <si>
    <t>US General Services Administration Per Diem Rates</t>
  </si>
  <si>
    <t>IRS Publication 15-B</t>
  </si>
  <si>
    <t>Business Travel P-01</t>
  </si>
  <si>
    <t>Course Reimbursement – Classified Employees P-40</t>
  </si>
  <si>
    <t>Small Purchase Procedures</t>
  </si>
  <si>
    <t>Account Code Verification Tool</t>
  </si>
  <si>
    <t>Request Date</t>
  </si>
  <si>
    <t>Enter the date the request is being submitted to Accounting. Please note requests must be made within the same fiscal year but not to exceed 6 months from travel due to risk of being taxed.</t>
  </si>
  <si>
    <t>Calendar Year of Travel</t>
  </si>
  <si>
    <t>Select the calendar year for the travel</t>
  </si>
  <si>
    <t>To the right, the corresponding mileage rate and dates will populate</t>
  </si>
  <si>
    <t>Supporting Documentation</t>
  </si>
  <si>
    <t>Select from list of options the location of the supporting documentation</t>
  </si>
  <si>
    <t>Supporting documentation may be attached to the Supporting Docs tab or emailed.</t>
  </si>
  <si>
    <t>Supporting documentation is specific to the mileage method. Examples are outlined below.</t>
  </si>
  <si>
    <r>
      <rPr>
        <b/>
        <sz val="11"/>
        <color theme="1"/>
        <rFont val="Calibri"/>
        <family val="2"/>
        <scheme val="minor"/>
      </rPr>
      <t>Mileage</t>
    </r>
    <r>
      <rPr>
        <sz val="11"/>
        <color theme="1"/>
        <rFont val="Calibri"/>
        <family val="2"/>
        <scheme val="minor"/>
      </rPr>
      <t>: Is requested on a separate form for mileage traveled for a business purpose. As a reminder, the starting location is normally your assigned office/school location not your home address.</t>
    </r>
  </si>
  <si>
    <r>
      <rPr>
        <b/>
        <sz val="11"/>
        <color theme="1"/>
        <rFont val="Calibri"/>
        <family val="2"/>
        <scheme val="minor"/>
      </rPr>
      <t>Between County locations</t>
    </r>
    <r>
      <rPr>
        <sz val="11"/>
        <color theme="1"/>
        <rFont val="Calibri"/>
        <family val="2"/>
        <charset val="2"/>
        <scheme val="minor"/>
      </rPr>
      <t xml:space="preserve">: Use method A; no additional documentation is needed.
</t>
    </r>
    <r>
      <rPr>
        <b/>
        <sz val="11"/>
        <color theme="1"/>
        <rFont val="Calibri"/>
        <family val="2"/>
        <scheme val="minor"/>
      </rPr>
      <t>Between other locations</t>
    </r>
    <r>
      <rPr>
        <sz val="11"/>
        <color theme="1"/>
        <rFont val="Calibri"/>
        <family val="2"/>
        <charset val="2"/>
        <scheme val="minor"/>
      </rPr>
      <t xml:space="preserve">: Use method B entering odometer readings; no additional documentation is needed. In lieu of using odometer readings, please enter the total in Method B Ending Odometer reading </t>
    </r>
    <r>
      <rPr>
        <b/>
        <u/>
        <sz val="11"/>
        <color theme="1"/>
        <rFont val="Calibri"/>
        <family val="2"/>
        <scheme val="minor"/>
      </rPr>
      <t>and</t>
    </r>
    <r>
      <rPr>
        <sz val="11"/>
        <color theme="1"/>
        <rFont val="Calibri"/>
        <family val="2"/>
        <charset val="2"/>
        <scheme val="minor"/>
      </rPr>
      <t xml:space="preserve"> attach written confirmation of the miles that you traveled </t>
    </r>
    <r>
      <rPr>
        <b/>
        <u/>
        <sz val="11"/>
        <color theme="1"/>
        <rFont val="Calibri"/>
        <family val="2"/>
        <scheme val="minor"/>
      </rPr>
      <t>accompanied by</t>
    </r>
    <r>
      <rPr>
        <sz val="11"/>
        <color theme="1"/>
        <rFont val="Calibri"/>
        <family val="2"/>
        <charset val="2"/>
        <scheme val="minor"/>
      </rPr>
      <t xml:space="preserve"> a copy of the calculated mileage from a resource like MapQuest, Google Maps, or Maps. </t>
    </r>
  </si>
  <si>
    <t>Department Name</t>
  </si>
  <si>
    <t>Enter the department name (or names if more than 1 is involved)</t>
  </si>
  <si>
    <t>Department Contact/ext</t>
  </si>
  <si>
    <t>Enter name and extension of Department Contact</t>
  </si>
  <si>
    <t>Supervisor Name</t>
  </si>
  <si>
    <t>Enter or Print the supervisor or designee's name</t>
  </si>
  <si>
    <t>Supervisor Signature / Date</t>
  </si>
  <si>
    <t>Supervisor dates and signs the form. Email confirmation is acceptable in lieu of signature. Typed name in the signature field is not eligible.</t>
  </si>
  <si>
    <t>Signature by employee and supervisor certifies these are valid business expenses meeting applicable County policy and procedures and IRS Regulations, and appropriate supporting documentation is provided.</t>
  </si>
  <si>
    <r>
      <t xml:space="preserve">Employee EID 
</t>
    </r>
    <r>
      <rPr>
        <sz val="11"/>
        <color theme="1"/>
        <rFont val="Calibri"/>
        <family val="2"/>
        <scheme val="minor"/>
      </rPr>
      <t>(Enter with leading zero's)</t>
    </r>
  </si>
  <si>
    <r>
      <t xml:space="preserve">Enter the employee's six-digit employee ID number; </t>
    </r>
    <r>
      <rPr>
        <b/>
        <sz val="11"/>
        <color rgb="FFFF0000"/>
        <rFont val="Calibri"/>
        <family val="2"/>
        <scheme val="minor"/>
      </rPr>
      <t>request will be returned if this field is incomplete</t>
    </r>
  </si>
  <si>
    <t>Employee Name (Last, First)</t>
  </si>
  <si>
    <t>Enter or Print the employee's last name and first name as they appear in the system</t>
  </si>
  <si>
    <t>Employee Email</t>
  </si>
  <si>
    <t>Enter employees full email address; this is used to confirm the reimbursement has been processed</t>
  </si>
  <si>
    <r>
      <t xml:space="preserve">Account Code
</t>
    </r>
    <r>
      <rPr>
        <sz val="11"/>
        <color theme="1"/>
        <rFont val="Calibri"/>
        <family val="2"/>
        <scheme val="minor"/>
      </rPr>
      <t>T-FFFF-DDDDD-FFFFFF-OOOOOO-PPPP</t>
    </r>
  </si>
  <si>
    <t>Enter the 31 character account code (26 numbers + 5 dashes)
Cell will output an error message if it isn't 31 characters</t>
  </si>
  <si>
    <t>Be sure to use the correct account code!</t>
  </si>
  <si>
    <r>
      <t xml:space="preserve">Date of Travel
</t>
    </r>
    <r>
      <rPr>
        <sz val="11"/>
        <color theme="1"/>
        <rFont val="Calibri"/>
        <family val="2"/>
        <scheme val="minor"/>
      </rPr>
      <t>MM/DD/YYYY</t>
    </r>
  </si>
  <si>
    <t>Enter the date of travel
 Please note requests must be made within the same fiscal year but not to exceed 6 months from travel due to risk of being taxed.</t>
  </si>
  <si>
    <t>Enter Business Purpose of Expense</t>
  </si>
  <si>
    <t>Enter a brief description of purpose for the expense</t>
  </si>
  <si>
    <t>Examples: Conference Name, Training Name, Meeting Name, Site visit</t>
  </si>
  <si>
    <t>Calculate Round Trip?</t>
  </si>
  <si>
    <t>Default is "no" to calculate a one-way travel; select "yes" to calculate travel to and from a destination.</t>
  </si>
  <si>
    <t>Choose Mileage Method A or B</t>
  </si>
  <si>
    <t>Choose method A for travel between County locations and choose B for enter odometer readings for all other travel. Whenever applicable, please use method A for traveling between county locations. If mileage information is entered for both methods of an entry (per row), the file defaults to odometer readings. In lieu of using odometer readings, please enter the total in Method B Ending Odometer reading and attach written confirmation of the miles that you traveled accompanied by a copy of the calculated mileage from a resource like MapQuest, Google Maps, or Maps.  As a reminder, your starting location is normally your assigned office/school location not your home address.</t>
  </si>
  <si>
    <t>A. Travel Between County Locations</t>
  </si>
  <si>
    <t>Choose method A for travel between County locations</t>
  </si>
  <si>
    <t>Select Starting 
County Location</t>
  </si>
  <si>
    <t>Select the starting location from the dropdown list of locations
As a reminder, your starting location is normally your assigned office/school location not your home address.</t>
  </si>
  <si>
    <t>Select Ending 
County Location</t>
  </si>
  <si>
    <t>Select the ending location from the dropdown list of locations</t>
  </si>
  <si>
    <t>Starting Row</t>
  </si>
  <si>
    <t>Hidden column used for reference table of locations</t>
  </si>
  <si>
    <t>Ending Column</t>
  </si>
  <si>
    <t>Total Mileage 
From Table</t>
  </si>
  <si>
    <t>Formula calculating the total mileage between the locations selected.</t>
  </si>
  <si>
    <t>B. Enter Odometer Readings</t>
  </si>
  <si>
    <t>Choose B to enter odometer readings for all other travel not covered in method A</t>
  </si>
  <si>
    <t>Beginning Odometer Reading</t>
  </si>
  <si>
    <t>Enter the odometer reading at the start of travel
As a reminder, your starting location is normally your assigned office/school location not your home address.</t>
  </si>
  <si>
    <t>Ending Odometer Reading</t>
  </si>
  <si>
    <t>Enter the odometer reading at the end of travel
Also, this is the field to enter total mileage if odometer readings aren't available (see additional requirements).</t>
  </si>
  <si>
    <t>Total Trip Mileage</t>
  </si>
  <si>
    <t>Formula calculating the total mileage between the odometer entries; as a reminder, your starting location is normally your assigned office/school location not your home address.</t>
  </si>
  <si>
    <r>
      <t xml:space="preserve">Total Mileage 
</t>
    </r>
    <r>
      <rPr>
        <sz val="11"/>
        <color theme="1"/>
        <rFont val="Calibri"/>
        <family val="2"/>
        <scheme val="minor"/>
      </rPr>
      <t>(Doubles if Round Trip=YES)</t>
    </r>
  </si>
  <si>
    <t>Calculates the total mileage including application of the round trip</t>
  </si>
  <si>
    <t>Total Amount $ 
for Trip</t>
  </si>
  <si>
    <t>Calculates the cost per mile and is the amount of reimbursement.</t>
  </si>
  <si>
    <t>Step 4 Receive documented approval to submit to Accounting</t>
  </si>
  <si>
    <t>Step 5 Forward the completed form and supporting documentation to Accounting@albemarle.org</t>
  </si>
  <si>
    <t>Next steps:</t>
  </si>
  <si>
    <t>Accounting vets the request, partners with the requestor to receive any clarification or any missing elements, and then it is assigned for processing</t>
  </si>
  <si>
    <t>Employee Mileage Reimbursement Request Form</t>
  </si>
  <si>
    <t>County of Albemarle, Virginia</t>
  </si>
  <si>
    <t>Department of Finance and Budget</t>
  </si>
  <si>
    <r>
      <t xml:space="preserve">Requests must be made </t>
    </r>
    <r>
      <rPr>
        <b/>
        <sz val="11"/>
        <color theme="1"/>
        <rFont val="Calibri"/>
        <family val="2"/>
        <scheme val="minor"/>
      </rPr>
      <t>within the same fiscal year</t>
    </r>
    <r>
      <rPr>
        <sz val="11"/>
        <color theme="1"/>
        <rFont val="Calibri"/>
        <family val="2"/>
        <scheme val="minor"/>
      </rPr>
      <t xml:space="preserve"> but </t>
    </r>
    <r>
      <rPr>
        <u/>
        <sz val="11"/>
        <color theme="1"/>
        <rFont val="Calibri"/>
        <family val="2"/>
        <scheme val="minor"/>
      </rPr>
      <t xml:space="preserve">not to exceed 6 months from travel </t>
    </r>
    <r>
      <rPr>
        <sz val="11"/>
        <color theme="1"/>
        <rFont val="Calibri"/>
        <family val="2"/>
        <scheme val="minor"/>
      </rPr>
      <t>due to risk of being taxed</t>
    </r>
  </si>
  <si>
    <r>
      <rPr>
        <b/>
        <sz val="11"/>
        <color theme="1"/>
        <rFont val="Calibri"/>
        <family val="2"/>
        <scheme val="minor"/>
      </rPr>
      <t>Purpose</t>
    </r>
    <r>
      <rPr>
        <sz val="11"/>
        <color theme="1"/>
        <rFont val="Calibri"/>
        <family val="2"/>
        <scheme val="minor"/>
      </rPr>
      <t>: To request mileage reimbursement payment to a County employee for business expenses paid on behalf of the County, and to provide the supporting documentation as outlined by policy or IRS regulations.  Requests will be retained for audit purposes and per records retention requirements outlined by the Library of Congress.</t>
    </r>
  </si>
  <si>
    <t>Select Calendar Year</t>
  </si>
  <si>
    <r>
      <rPr>
        <b/>
        <sz val="11"/>
        <color theme="1"/>
        <rFont val="Calibri"/>
        <family val="2"/>
        <scheme val="minor"/>
      </rPr>
      <t>Instructions</t>
    </r>
    <r>
      <rPr>
        <sz val="11"/>
        <color theme="1"/>
        <rFont val="Calibri"/>
        <family val="2"/>
        <scheme val="minor"/>
      </rPr>
      <t>:  Select File to save a copy of this form to your local file location, and update the existing file name by adding a unique identifier for your request; Use the Guide to complete the yellow shaded cells and reconcile errors; attach supporting documentation; document approval (attach pdf of this form signed or include email approval); and forward this electronic file with documented approval to</t>
    </r>
    <r>
      <rPr>
        <b/>
        <sz val="11"/>
        <color theme="1"/>
        <rFont val="Calibri"/>
        <family val="2"/>
        <scheme val="minor"/>
      </rPr>
      <t xml:space="preserve"> Accounting@albemarle.org // See Guide tab for complete instructions</t>
    </r>
  </si>
  <si>
    <t>Auto-fills</t>
  </si>
  <si>
    <t>CY 2020</t>
  </si>
  <si>
    <t>Mileage rate per mile for travel occurring between 1/1/2020 and 12/31/2020</t>
  </si>
  <si>
    <t>CY 2021</t>
  </si>
  <si>
    <t>Mileage rate per mile for travel occurring between 1/1/2021 and 12/31/2021</t>
  </si>
  <si>
    <t>CY 2022</t>
  </si>
  <si>
    <t>CY 2023</t>
  </si>
  <si>
    <t>Mileage rate per mile for travel occurring between 1/1/2023 and 12/31/2023</t>
  </si>
  <si>
    <t>Select location</t>
  </si>
  <si>
    <t>For examples of supporting documentation, please see the Guide tab.</t>
  </si>
  <si>
    <r>
      <rPr>
        <b/>
        <sz val="11"/>
        <color theme="1"/>
        <rFont val="Calibri"/>
        <family val="2"/>
        <scheme val="minor"/>
      </rPr>
      <t>Mileage Entry Method Instructions</t>
    </r>
    <r>
      <rPr>
        <sz val="11"/>
        <color theme="1"/>
        <rFont val="Calibri"/>
        <family val="2"/>
        <scheme val="minor"/>
      </rPr>
      <t xml:space="preserve">: Choose method A for travel between County locations and choose B for enter odometer readings for all other travel. Whenever applicable, please use method A for traveling between county locations. If mileage information is entered for both methods of an entry (per row), the file defaults to odometer readings. In lieu of using odometer readings, please enter the total in Method B Ending Odometer reading and attach written confirmation of the miles that you traveled </t>
    </r>
    <r>
      <rPr>
        <u/>
        <sz val="11"/>
        <color theme="1"/>
        <rFont val="Calibri"/>
        <family val="2"/>
        <scheme val="minor"/>
      </rPr>
      <t>accompanied by</t>
    </r>
    <r>
      <rPr>
        <sz val="11"/>
        <color theme="1"/>
        <rFont val="Calibri"/>
        <family val="2"/>
        <scheme val="minor"/>
      </rPr>
      <t xml:space="preserve"> a copy of the calculated mileage from a resource like MapQuest, Google Maps, or Maps.  As a reminder, your starting location is normally your assigned office/school location not your home address.</t>
    </r>
  </si>
  <si>
    <r>
      <rPr>
        <b/>
        <sz val="11"/>
        <color theme="1"/>
        <rFont val="Calibri"/>
        <family val="2"/>
        <scheme val="minor"/>
      </rPr>
      <t>Additional rows</t>
    </r>
    <r>
      <rPr>
        <sz val="11"/>
        <color theme="1"/>
        <rFont val="Calibri"/>
        <family val="2"/>
        <scheme val="minor"/>
      </rPr>
      <t xml:space="preserve">:  "Unhide" the rows between 31 and 84 below.  These rows have formulas that affect the appropriate mileage computations.  </t>
    </r>
  </si>
  <si>
    <t xml:space="preserve">   </t>
  </si>
  <si>
    <t>Click here for the guide</t>
  </si>
  <si>
    <t>Signature certifies these are valid business expenses meeting applicable County policy and procedures and IRS Regulations, and appropriate supporting documentation is provided.</t>
  </si>
  <si>
    <t>Signature Required on Form OR in writing by email. 
Typed name is NOT acceptable proof of request and certification.</t>
  </si>
  <si>
    <t>Enter mileage information in method A or method B</t>
  </si>
  <si>
    <t>HIDE COLUMN</t>
  </si>
  <si>
    <t>Accounting Use Totals</t>
  </si>
  <si>
    <r>
      <t xml:space="preserve">Employee EID 
</t>
    </r>
    <r>
      <rPr>
        <i/>
        <sz val="12"/>
        <color rgb="FFFFFFFF"/>
        <rFont val="Calibri"/>
        <family val="2"/>
        <scheme val="minor"/>
      </rPr>
      <t>(Enter with leading zero's)</t>
    </r>
  </si>
  <si>
    <r>
      <t xml:space="preserve">Employee Name
</t>
    </r>
    <r>
      <rPr>
        <i/>
        <sz val="12"/>
        <color rgb="FFFFFFFF"/>
        <rFont val="Calibri"/>
        <family val="2"/>
        <scheme val="minor"/>
      </rPr>
      <t>(Last, First)</t>
    </r>
  </si>
  <si>
    <r>
      <t xml:space="preserve">Account Code
</t>
    </r>
    <r>
      <rPr>
        <i/>
        <sz val="11"/>
        <color theme="0"/>
        <rFont val="Calibri"/>
        <family val="2"/>
        <scheme val="minor"/>
      </rPr>
      <t>T-FFFF-DDDDD-FFFFFF-OOOOOO-PPPP</t>
    </r>
  </si>
  <si>
    <r>
      <t xml:space="preserve">Date of Travel
</t>
    </r>
    <r>
      <rPr>
        <i/>
        <sz val="11"/>
        <color theme="0"/>
        <rFont val="Calibri"/>
        <family val="2"/>
        <scheme val="minor"/>
      </rPr>
      <t>MM/DD/YYYY</t>
    </r>
  </si>
  <si>
    <t>Business Purpose Of Travel</t>
  </si>
  <si>
    <t>Payroll Transaction Type</t>
  </si>
  <si>
    <r>
      <t>Total Mileage (</t>
    </r>
    <r>
      <rPr>
        <b/>
        <sz val="9"/>
        <color theme="0"/>
        <rFont val="Calibri"/>
        <family val="2"/>
        <scheme val="minor"/>
      </rPr>
      <t>Doubles if Round Trip=YES</t>
    </r>
    <r>
      <rPr>
        <b/>
        <sz val="11"/>
        <color theme="0"/>
        <rFont val="Calibri"/>
        <family val="2"/>
        <scheme val="minor"/>
      </rPr>
      <t>)</t>
    </r>
  </si>
  <si>
    <t>BEXP10</t>
  </si>
  <si>
    <t>NO</t>
  </si>
  <si>
    <t>Total of rows 20-84</t>
  </si>
  <si>
    <r>
      <rPr>
        <b/>
        <sz val="11"/>
        <color theme="1"/>
        <rFont val="Calibri"/>
        <family val="2"/>
        <scheme val="minor"/>
      </rPr>
      <t>Purpose:</t>
    </r>
    <r>
      <rPr>
        <sz val="11"/>
        <color theme="1"/>
        <rFont val="Calibri"/>
        <family val="2"/>
        <scheme val="minor"/>
      </rPr>
      <t xml:space="preserve"> The purpose of adding supporting documentation is to (a) aid the Accounting team confirm the request meets the applicable County Policy and Procedure and IRS Regs, (b) aid the Accounting team confirm accuracy and (b) maintain accurate records in the system of record which will be referenced by auditors, organizational research requests, and if applicable for information requests.</t>
    </r>
  </si>
  <si>
    <r>
      <t xml:space="preserve">Instructions: </t>
    </r>
    <r>
      <rPr>
        <sz val="11"/>
        <color theme="1"/>
        <rFont val="Calibri"/>
        <family val="2"/>
        <scheme val="minor"/>
      </rPr>
      <t>Please add supporting documentation to this tab by either pdf, excel, or a snip</t>
    </r>
  </si>
  <si>
    <r>
      <t xml:space="preserve">Examples: See list on the guide; </t>
    </r>
    <r>
      <rPr>
        <sz val="11"/>
        <color theme="1"/>
        <rFont val="Calibri"/>
        <family val="2"/>
        <scheme val="minor"/>
      </rPr>
      <t>AADR pdf with notes or highlighting</t>
    </r>
    <r>
      <rPr>
        <b/>
        <sz val="11"/>
        <color theme="1"/>
        <rFont val="Calibri"/>
        <family val="2"/>
        <scheme val="minor"/>
      </rPr>
      <t xml:space="preserve">, </t>
    </r>
    <r>
      <rPr>
        <sz val="11"/>
        <color theme="1"/>
        <rFont val="Calibri"/>
        <family val="2"/>
        <scheme val="minor"/>
      </rPr>
      <t>excel summary with notes, screenshots of documents, emails, etc.</t>
    </r>
  </si>
  <si>
    <t>How to insert a pdf file into this tab</t>
  </si>
  <si>
    <t>1. Select a cell in row 17 or below.</t>
  </si>
  <si>
    <t>2. Select the "Insert" ribbon.</t>
  </si>
  <si>
    <t>3. Select Text (Located on the right)</t>
  </si>
  <si>
    <t>4.  Select "Object"</t>
  </si>
  <si>
    <t>5.  Select "Adobe Acrobat Document"</t>
  </si>
  <si>
    <t>6.  Select "OK"</t>
  </si>
  <si>
    <t>7.  Find the file that you want to insert</t>
  </si>
  <si>
    <t>8.  Select "Open"</t>
  </si>
  <si>
    <t>9.  The process is complete.</t>
  </si>
  <si>
    <t>Insert supporting pdf files or snips below.</t>
  </si>
  <si>
    <t>Request Form</t>
  </si>
  <si>
    <t>Upload file source</t>
  </si>
  <si>
    <t>Reconciled?</t>
  </si>
  <si>
    <t>Pivot Table source: Mileage Reimb Request Form</t>
  </si>
  <si>
    <t>Upload file source: pivot table</t>
  </si>
  <si>
    <t>Pivot Table format: Tabular Form Report Layout and Repeat all item labels</t>
  </si>
  <si>
    <t>Reminder: REFRESH THE PIVOT TABLE</t>
  </si>
  <si>
    <t>Employee EID 
(Enter with leading zero's)</t>
  </si>
  <si>
    <t>Account Code
T-FFFF-DDDDD-FFFFFF-OOOOOO-PPPP</t>
  </si>
  <si>
    <t xml:space="preserve">Sum of Total Amount $ </t>
  </si>
  <si>
    <t>EMPLOYEE ID NUMBER</t>
  </si>
  <si>
    <t>Amount</t>
  </si>
  <si>
    <t>Account Code for JE Processing</t>
  </si>
  <si>
    <t>Purpose of Expense</t>
  </si>
  <si>
    <t>(blank)</t>
  </si>
  <si>
    <t>(blank) Total</t>
  </si>
  <si>
    <t>Grand Total</t>
  </si>
  <si>
    <r>
      <t xml:space="preserve">Purpose: </t>
    </r>
    <r>
      <rPr>
        <sz val="11"/>
        <color theme="1"/>
        <rFont val="Calibri"/>
        <family val="2"/>
        <scheme val="minor"/>
      </rPr>
      <t>To calculate the mileage cost over various time periods</t>
    </r>
    <r>
      <rPr>
        <b/>
        <sz val="11"/>
        <color theme="1"/>
        <rFont val="Calibri"/>
        <family val="2"/>
        <scheme val="minor"/>
      </rPr>
      <t xml:space="preserve">. Please note this is a stand alone worksheet that </t>
    </r>
    <r>
      <rPr>
        <sz val="11"/>
        <color theme="1"/>
        <rFont val="Calibri"/>
        <family val="2"/>
        <scheme val="minor"/>
      </rPr>
      <t>is not connected to the request form.</t>
    </r>
  </si>
  <si>
    <r>
      <t xml:space="preserve">Instructions: </t>
    </r>
    <r>
      <rPr>
        <sz val="11"/>
        <color theme="1"/>
        <rFont val="Calibri"/>
        <family val="2"/>
        <scheme val="minor"/>
      </rPr>
      <t>enter the mileage and select the calendar year. The mileage rate per mile will auto populate and the total cost will populate in the appropriate calendar year column</t>
    </r>
    <r>
      <rPr>
        <b/>
        <sz val="11"/>
        <color theme="1"/>
        <rFont val="Calibri"/>
        <family val="2"/>
        <scheme val="minor"/>
      </rPr>
      <t>.</t>
    </r>
  </si>
  <si>
    <t>Enter Mileage</t>
  </si>
  <si>
    <t>Mileage Rate Per Mile</t>
  </si>
  <si>
    <t>Total Mileage</t>
  </si>
  <si>
    <t>01-Agnor-Hurt ES</t>
  </si>
  <si>
    <t>02-Albemarle High</t>
  </si>
  <si>
    <t>03-Baker Butler ES</t>
  </si>
  <si>
    <t>04-Broadus Wood ES</t>
  </si>
  <si>
    <t>05-Brownsville ES</t>
  </si>
  <si>
    <t>06-Burley ES</t>
  </si>
  <si>
    <t>07-Mountain View ES</t>
  </si>
  <si>
    <t>08-CATEC</t>
  </si>
  <si>
    <t>09-Community Lab School</t>
  </si>
  <si>
    <t>10-Circuit Court</t>
  </si>
  <si>
    <t>11-COB 5th Street</t>
  </si>
  <si>
    <t>12-COB McIntire</t>
  </si>
  <si>
    <t>13-Commonwealth Atty</t>
  </si>
  <si>
    <t>14-Crozet ES</t>
  </si>
  <si>
    <t>15-Food Services</t>
  </si>
  <si>
    <t>16-General District Court</t>
  </si>
  <si>
    <t>17-Greer ES</t>
  </si>
  <si>
    <t>18-Henley MS</t>
  </si>
  <si>
    <t>19-Hollymead ES</t>
  </si>
  <si>
    <t>20-Jack Jouett MS</t>
  </si>
  <si>
    <t>21-Meriwether Lewis ES</t>
  </si>
  <si>
    <t>22-Monticello High</t>
  </si>
  <si>
    <t>23-Murray ES</t>
  </si>
  <si>
    <t>24-Murray High</t>
  </si>
  <si>
    <t>25-Red Hill ES</t>
  </si>
  <si>
    <t>26-Scottsville ES</t>
  </si>
  <si>
    <t>27-Sheriff's Office</t>
  </si>
  <si>
    <t>28-Social Service</t>
  </si>
  <si>
    <t>29-Stone Robinson ES</t>
  </si>
  <si>
    <t>30-Stony Point ES</t>
  </si>
  <si>
    <t>31-Lakeside MS</t>
  </si>
  <si>
    <t>32-Transportation</t>
  </si>
  <si>
    <t>33-Walton MS</t>
  </si>
  <si>
    <t>34-Western High</t>
  </si>
  <si>
    <t>35-Woodbrook ES</t>
  </si>
  <si>
    <t>36-Yancey Center</t>
  </si>
  <si>
    <t>37-Station 5 - Crozet</t>
  </si>
  <si>
    <t>38-Station 4 - Earlysville</t>
  </si>
  <si>
    <t>39-Station 2 - E. Rivanna</t>
  </si>
  <si>
    <t>40-Station 12 - Hollymead</t>
  </si>
  <si>
    <t>41-Station 15 - Ivy</t>
  </si>
  <si>
    <t>42-Station 11 - Monticello</t>
  </si>
  <si>
    <t>43-Station 3 - N. Garden</t>
  </si>
  <si>
    <t>44-Station 7 - Scottsville</t>
  </si>
  <si>
    <t>45-Station 8 - Seminole</t>
  </si>
  <si>
    <t>46-Station 6 - Stony Point</t>
  </si>
  <si>
    <t>47-Rescue 1 CARS</t>
  </si>
  <si>
    <t>48-Station 16 - Pantops/MJH</t>
  </si>
  <si>
    <t>49-Rescue 7 - Scottsville</t>
  </si>
  <si>
    <t>50-Station 5-W. Albemarle</t>
  </si>
  <si>
    <t>51-Rescue 8</t>
  </si>
  <si>
    <t>52-Fire/Rescue Admin</t>
  </si>
  <si>
    <t>53-Ivy Creek School</t>
  </si>
  <si>
    <t>54-North Side Library</t>
  </si>
  <si>
    <t>55-ACRJ</t>
  </si>
  <si>
    <t>56-Albemarle Tech Center</t>
  </si>
  <si>
    <t>57-BB&amp;T-3201 Berkmar Dr</t>
  </si>
  <si>
    <t>58-Building Services Dept</t>
  </si>
  <si>
    <t>59-DART Tech Cottage</t>
  </si>
  <si>
    <t>60- 29 North Warehouse</t>
  </si>
  <si>
    <t>06-Burley MS</t>
  </si>
  <si>
    <t>15-Child Nutrition</t>
  </si>
  <si>
    <t>53-Ivy Creek School/PREP</t>
  </si>
  <si>
    <t xml:space="preserve"> </t>
  </si>
  <si>
    <t>60-29 North Warehouse</t>
  </si>
  <si>
    <t>Agnor-Hurt</t>
  </si>
  <si>
    <t>January</t>
  </si>
  <si>
    <t>Answer</t>
  </si>
  <si>
    <t>April</t>
  </si>
  <si>
    <t>Albemarle High</t>
  </si>
  <si>
    <t>February</t>
  </si>
  <si>
    <t>YES</t>
  </si>
  <si>
    <t>Days</t>
  </si>
  <si>
    <t>August</t>
  </si>
  <si>
    <t>Baker Butler</t>
  </si>
  <si>
    <t>March</t>
  </si>
  <si>
    <t>December</t>
  </si>
  <si>
    <t>Broadus Wood</t>
  </si>
  <si>
    <t>Brownsville</t>
  </si>
  <si>
    <t>May</t>
  </si>
  <si>
    <t>Burley</t>
  </si>
  <si>
    <t>June</t>
  </si>
  <si>
    <t>July</t>
  </si>
  <si>
    <t>Cale</t>
  </si>
  <si>
    <t>CATEC</t>
  </si>
  <si>
    <t>Charter-School</t>
  </si>
  <si>
    <t>September</t>
  </si>
  <si>
    <t>Circuit Court</t>
  </si>
  <si>
    <t>October</t>
  </si>
  <si>
    <t>November</t>
  </si>
  <si>
    <t>COB 5th Street</t>
  </si>
  <si>
    <t>COB McIntire</t>
  </si>
  <si>
    <t>Commonwealth Atty</t>
  </si>
  <si>
    <t>Crozet</t>
  </si>
  <si>
    <t>Food Services</t>
  </si>
  <si>
    <t>General District Court</t>
  </si>
  <si>
    <t>Greer</t>
  </si>
  <si>
    <t>Henley</t>
  </si>
  <si>
    <t>Hollymead</t>
  </si>
  <si>
    <t>Jack Jouett</t>
  </si>
  <si>
    <t>Meriwether Lewis</t>
  </si>
  <si>
    <t>Monticello High</t>
  </si>
  <si>
    <t>Murry Elem</t>
  </si>
  <si>
    <t>Murray High</t>
  </si>
  <si>
    <t>Red Hill</t>
  </si>
  <si>
    <t>Scottsville</t>
  </si>
  <si>
    <t>Sheriff's Office</t>
  </si>
  <si>
    <t>Social Service</t>
  </si>
  <si>
    <t>Stone Robinson</t>
  </si>
  <si>
    <t>Stony Point</t>
  </si>
  <si>
    <t>Sutherland</t>
  </si>
  <si>
    <t>Transportation</t>
  </si>
  <si>
    <t>Walton</t>
  </si>
  <si>
    <t>Western High</t>
  </si>
  <si>
    <t>Woodbrook</t>
  </si>
  <si>
    <t>Yancey</t>
  </si>
  <si>
    <t>Station 5 - Crozet</t>
  </si>
  <si>
    <t>Station 4 - Earlysville</t>
  </si>
  <si>
    <t>Station 2 - E. Rivanna</t>
  </si>
  <si>
    <t>Station 12 - Hollymead</t>
  </si>
  <si>
    <t>Station 15 - Ivy</t>
  </si>
  <si>
    <t>Station 11 - Monticello</t>
  </si>
  <si>
    <t>Station 3 - N. Garden</t>
  </si>
  <si>
    <t>Station 7 - Scottsville</t>
  </si>
  <si>
    <t>Station 8 - Seminole</t>
  </si>
  <si>
    <t>Station 6 - Stony Point</t>
  </si>
  <si>
    <t xml:space="preserve">Rescue 1 </t>
  </si>
  <si>
    <t>Station 16 - Pantops</t>
  </si>
  <si>
    <t>Rescue 7</t>
  </si>
  <si>
    <t>Rescue 5</t>
  </si>
  <si>
    <t>Rescue 8</t>
  </si>
  <si>
    <t>Fire/Rescue Admin</t>
  </si>
  <si>
    <t>step</t>
  </si>
  <si>
    <t>Street</t>
  </si>
  <si>
    <t>City</t>
  </si>
  <si>
    <t>State</t>
  </si>
  <si>
    <t>Zip</t>
  </si>
  <si>
    <t>Country</t>
  </si>
  <si>
    <t>location</t>
  </si>
  <si>
    <t>3201 Berkmar Dr</t>
  </si>
  <si>
    <t>Charlottesville</t>
  </si>
  <si>
    <t>VA</t>
  </si>
  <si>
    <t>22901</t>
  </si>
  <si>
    <t>USA</t>
  </si>
  <si>
    <t>01-Agnor-Hurt</t>
  </si>
  <si>
    <t>2775 Hydraulic Rd</t>
  </si>
  <si>
    <t>2740 Proffit Rd</t>
  </si>
  <si>
    <t>22911</t>
  </si>
  <si>
    <t>03-Baker Butler</t>
  </si>
  <si>
    <t>185 Buck Mountain Rd</t>
  </si>
  <si>
    <t>Earlysville</t>
  </si>
  <si>
    <t>22936</t>
  </si>
  <si>
    <t>04-Broadus Wood</t>
  </si>
  <si>
    <t>5870 Rockfish Gap Tpke</t>
  </si>
  <si>
    <t>22932</t>
  </si>
  <si>
    <t>05-Brownsville</t>
  </si>
  <si>
    <t>901 Rose Hill Dr</t>
  </si>
  <si>
    <t>22903</t>
  </si>
  <si>
    <t>06-Burley</t>
  </si>
  <si>
    <t>1757 Avon St</t>
  </si>
  <si>
    <t>22902</t>
  </si>
  <si>
    <t>07-Cale</t>
  </si>
  <si>
    <t>1000 East Rio Rd</t>
  </si>
  <si>
    <t>1200 Forest St</t>
  </si>
  <si>
    <t>501 E Jefferson St</t>
  </si>
  <si>
    <t>1600 5th St</t>
  </si>
  <si>
    <t>401 McIntire RD</t>
  </si>
  <si>
    <t>410 East High St</t>
  </si>
  <si>
    <t>1407 Crozet Ave</t>
  </si>
  <si>
    <t>14-Crozet</t>
  </si>
  <si>
    <t>1180 Seminole Trail</t>
  </si>
  <si>
    <t>606 E Market St</t>
  </si>
  <si>
    <t>190 Lambs Ln</t>
  </si>
  <si>
    <t>17-Greer</t>
  </si>
  <si>
    <t>5880 Rockfish Gap Tpke</t>
  </si>
  <si>
    <t>18-Henley</t>
  </si>
  <si>
    <t>2775 Powell Creek Dr</t>
  </si>
  <si>
    <t>19-Hollymead</t>
  </si>
  <si>
    <t>210 Lambs Ln</t>
  </si>
  <si>
    <t>20-Jack Jouett</t>
  </si>
  <si>
    <t>1610 Owensville Rd</t>
  </si>
  <si>
    <t>21-Meriwether Lewis</t>
  </si>
  <si>
    <t>1400 Independence Way</t>
  </si>
  <si>
    <t>3251 Morgantown Rd</t>
  </si>
  <si>
    <t>23-Murray Elem</t>
  </si>
  <si>
    <t>3901 Red Hill School Rd</t>
  </si>
  <si>
    <t>North Garden</t>
  </si>
  <si>
    <t>22959</t>
  </si>
  <si>
    <t>25-Red Hill</t>
  </si>
  <si>
    <t>7868 Scottsville Rd</t>
  </si>
  <si>
    <t>24590</t>
  </si>
  <si>
    <t>26-Scottsville</t>
  </si>
  <si>
    <t>411 E. High Street</t>
  </si>
  <si>
    <t>958 North Milton Rd</t>
  </si>
  <si>
    <t>29-Stone Robinson</t>
  </si>
  <si>
    <t>3893 Stony Point Rd</t>
  </si>
  <si>
    <t>22947</t>
  </si>
  <si>
    <t>30-Stony Point</t>
  </si>
  <si>
    <t>2801 Powell Creek Dr</t>
  </si>
  <si>
    <t>110 Lambs Lane</t>
  </si>
  <si>
    <t>4217 Red Hill Rd</t>
  </si>
  <si>
    <t>33-Walton</t>
  </si>
  <si>
    <t>5941 Rockfish Gap Tpke</t>
  </si>
  <si>
    <t>34-Western Albemarle HS</t>
  </si>
  <si>
    <t>100 Woodbrook Dr</t>
  </si>
  <si>
    <t>35-Woodbrook</t>
  </si>
  <si>
    <t>7625 Porters Rd</t>
  </si>
  <si>
    <t>Esmont</t>
  </si>
  <si>
    <t>22937</t>
  </si>
  <si>
    <t>36-Yancey</t>
  </si>
  <si>
    <t>5652 Three Notch'd Road</t>
  </si>
  <si>
    <t>283 Reas Ford Rd</t>
  </si>
  <si>
    <t>3501 Steamer Drive</t>
  </si>
  <si>
    <t>Keswick</t>
  </si>
  <si>
    <t>3575 Innovation Dr</t>
  </si>
  <si>
    <t>640 Kirtley Ln</t>
  </si>
  <si>
    <t>1515 Founders Place</t>
  </si>
  <si>
    <t>4907 Plank Rd</t>
  </si>
  <si>
    <t xml:space="preserve">141 Irish Rd </t>
  </si>
  <si>
    <t>3055 Berkmar Dr</t>
  </si>
  <si>
    <t>3827 Stony Point Road</t>
  </si>
  <si>
    <t>828 McIntire Road</t>
  </si>
  <si>
    <t>460 Stagecoach Road</t>
  </si>
  <si>
    <t>805 Irish Road</t>
  </si>
  <si>
    <t>1265 Crozet Avenue</t>
  </si>
  <si>
    <t>3045 Berkmar Drive</t>
  </si>
  <si>
    <t>227 Lambs Ln</t>
  </si>
  <si>
    <t>705 Rio Rd W</t>
  </si>
  <si>
    <t>160 Peregory Lane</t>
  </si>
  <si>
    <t>2149 Barracks Rd</t>
  </si>
  <si>
    <t>57-BB&amp;T</t>
  </si>
  <si>
    <t>2751 Hydraulic Rd</t>
  </si>
  <si>
    <t>2761 Hydraulic Rd</t>
  </si>
  <si>
    <t>4257 Seminole Trail</t>
  </si>
  <si>
    <t>CY 2022 Jan 1-Jun 30</t>
  </si>
  <si>
    <t>CY 2022 Jul 1-Dec 31</t>
  </si>
  <si>
    <t>Mileage rate per mile for travel occurring between 1/1/2022 and 6/30/2022</t>
  </si>
  <si>
    <t>Mileage rate per mile for travel occurring between 7/1/2022 and 12/31/2022</t>
  </si>
  <si>
    <t>Form Version 20220616.01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</si>
</sst>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_);_(* \(#,##0.0\);_(* &quot;-&quot;??_);_(@_)"/>
    <numFmt numFmtId="165" formatCode="0.000"/>
    <numFmt numFmtId="166" formatCode="0\-0000\-00000\-000000\-000000\-0000"/>
    <numFmt numFmtId="167" formatCode="&quot;$&quot;#,##0.00"/>
  </numFmts>
  <fonts count="36">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u/>
      <sz val="14"/>
      <color theme="1"/>
      <name val="Calibri"/>
      <family val="2"/>
      <scheme val="minor"/>
    </font>
    <font>
      <b/>
      <sz val="16"/>
      <color theme="1"/>
      <name val="Calibri"/>
      <family val="2"/>
      <scheme val="minor"/>
    </font>
    <font>
      <b/>
      <u/>
      <sz val="10"/>
      <color theme="1"/>
      <name val="Calibri"/>
      <family val="2"/>
      <scheme val="minor"/>
    </font>
    <font>
      <b/>
      <sz val="8"/>
      <color theme="1"/>
      <name val="Calibri"/>
      <family val="2"/>
      <scheme val="minor"/>
    </font>
    <font>
      <sz val="8"/>
      <name val="Calibri"/>
      <family val="2"/>
      <scheme val="minor"/>
    </font>
    <font>
      <i/>
      <sz val="11"/>
      <color theme="1"/>
      <name val="Calibri"/>
      <family val="2"/>
      <scheme val="minor"/>
    </font>
    <font>
      <b/>
      <sz val="11"/>
      <color theme="0"/>
      <name val="Calibri"/>
      <family val="2"/>
      <scheme val="minor"/>
    </font>
    <font>
      <b/>
      <sz val="12"/>
      <color rgb="FFFFFFFF"/>
      <name val="Calibri"/>
      <family val="2"/>
      <scheme val="minor"/>
    </font>
    <font>
      <i/>
      <sz val="12"/>
      <color rgb="FFFFFFFF"/>
      <name val="Calibri"/>
      <family val="2"/>
      <scheme val="minor"/>
    </font>
    <font>
      <sz val="11"/>
      <color rgb="FF000000"/>
      <name val="Calibri"/>
      <family val="2"/>
      <scheme val="minor"/>
    </font>
    <font>
      <b/>
      <sz val="12"/>
      <color theme="0"/>
      <name val="Calibri"/>
      <family val="2"/>
      <scheme val="minor"/>
    </font>
    <font>
      <i/>
      <sz val="11"/>
      <color theme="0"/>
      <name val="Calibri"/>
      <family val="2"/>
      <scheme val="minor"/>
    </font>
    <font>
      <sz val="11"/>
      <color rgb="FFFF0000"/>
      <name val="Calibri"/>
      <family val="2"/>
      <scheme val="minor"/>
    </font>
    <font>
      <sz val="11"/>
      <color theme="0"/>
      <name val="Calibri"/>
      <family val="2"/>
      <scheme val="minor"/>
    </font>
    <font>
      <b/>
      <sz val="14"/>
      <color theme="0"/>
      <name val="Calibri"/>
      <family val="2"/>
      <scheme val="minor"/>
    </font>
    <font>
      <b/>
      <sz val="11"/>
      <name val="Calibri"/>
      <family val="2"/>
      <scheme val="minor"/>
    </font>
    <font>
      <sz val="12"/>
      <color theme="0"/>
      <name val="Calibri"/>
      <family val="2"/>
      <scheme val="minor"/>
    </font>
    <font>
      <sz val="12"/>
      <color rgb="FFFFFFFF"/>
      <name val="Calibri"/>
      <family val="2"/>
      <scheme val="minor"/>
    </font>
    <font>
      <sz val="11"/>
      <name val="Calibri"/>
      <family val="2"/>
      <scheme val="minor"/>
    </font>
    <font>
      <u/>
      <sz val="11"/>
      <color theme="10"/>
      <name val="Calibri"/>
      <family val="2"/>
      <scheme val="minor"/>
    </font>
    <font>
      <b/>
      <u/>
      <sz val="11"/>
      <color theme="1"/>
      <name val="Calibri"/>
      <family val="2"/>
      <scheme val="minor"/>
    </font>
    <font>
      <sz val="11"/>
      <color theme="1"/>
      <name val="Calibri"/>
      <family val="2"/>
      <charset val="2"/>
      <scheme val="minor"/>
    </font>
    <font>
      <b/>
      <sz val="11"/>
      <color rgb="FFFF0000"/>
      <name val="Calibri"/>
      <family val="2"/>
      <scheme val="minor"/>
    </font>
    <font>
      <u/>
      <sz val="11"/>
      <color theme="1"/>
      <name val="Calibri"/>
      <family val="2"/>
      <scheme val="minor"/>
    </font>
    <font>
      <i/>
      <sz val="12"/>
      <color theme="1"/>
      <name val="Calibri"/>
      <family val="2"/>
      <scheme val="minor"/>
    </font>
    <font>
      <b/>
      <sz val="9"/>
      <color theme="0"/>
      <name val="Calibri"/>
      <family val="2"/>
      <scheme val="minor"/>
    </font>
    <font>
      <b/>
      <u/>
      <sz val="14"/>
      <color theme="0"/>
      <name val="Calibri"/>
      <family val="2"/>
      <scheme val="minor"/>
    </font>
    <font>
      <b/>
      <sz val="11"/>
      <color rgb="FF000000"/>
      <name val="Calibri"/>
      <family val="2"/>
      <scheme val="minor"/>
    </font>
    <font>
      <sz val="11"/>
      <color rgb="FFFFFFFF"/>
      <name val="Calibri"/>
      <family val="2"/>
      <scheme val="minor"/>
    </font>
    <font>
      <i/>
      <sz val="10"/>
      <color theme="1"/>
      <name val="Calibri"/>
      <family val="2"/>
      <scheme val="minor"/>
    </font>
    <font>
      <sz val="14"/>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000000"/>
        <bgColor rgb="FF000000"/>
      </patternFill>
    </fill>
    <fill>
      <patternFill patternType="solid">
        <fgColor rgb="FFFFF2CC"/>
        <bgColor rgb="FF000000"/>
      </patternFill>
    </fill>
    <fill>
      <patternFill patternType="solid">
        <fgColor theme="1"/>
        <bgColor theme="4" tint="0.79998168889431442"/>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theme="0"/>
      </right>
      <top/>
      <bottom/>
      <diagonal/>
    </border>
    <border>
      <left/>
      <right/>
      <top/>
      <bottom style="thin">
        <color auto="1"/>
      </bottom>
      <diagonal/>
    </border>
    <border>
      <left style="medium">
        <color theme="0"/>
      </left>
      <right/>
      <top style="medium">
        <color indexed="64"/>
      </top>
      <bottom style="medium">
        <color indexed="64"/>
      </bottom>
      <diagonal/>
    </border>
    <border>
      <left/>
      <right style="medium">
        <color theme="0"/>
      </right>
      <top style="medium">
        <color indexed="64"/>
      </top>
      <bottom style="medium">
        <color indexed="64"/>
      </bottom>
      <diagonal/>
    </border>
    <border>
      <left style="medium">
        <color theme="0"/>
      </left>
      <right style="medium">
        <color theme="0"/>
      </right>
      <top/>
      <bottom/>
      <diagonal/>
    </border>
    <border>
      <left style="medium">
        <color theme="0"/>
      </left>
      <right/>
      <top/>
      <bottom style="medium">
        <color indexed="64"/>
      </bottom>
      <diagonal/>
    </border>
    <border>
      <left/>
      <right style="medium">
        <color theme="0"/>
      </right>
      <top/>
      <bottom style="medium">
        <color indexed="64"/>
      </bottom>
      <diagonal/>
    </border>
    <border>
      <left style="medium">
        <color indexed="64"/>
      </left>
      <right style="medium">
        <color theme="0"/>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4" fillId="0" borderId="0" applyNumberFormat="0" applyFill="0" applyBorder="0" applyAlignment="0" applyProtection="0"/>
  </cellStyleXfs>
  <cellXfs count="157">
    <xf numFmtId="0" fontId="0" fillId="0" borderId="0" xfId="0"/>
    <xf numFmtId="0" fontId="0" fillId="0" borderId="0" xfId="0" applyFill="1"/>
    <xf numFmtId="0" fontId="0" fillId="0" borderId="0" xfId="0" applyAlignment="1">
      <alignment textRotation="62"/>
    </xf>
    <xf numFmtId="43" fontId="0" fillId="0" borderId="1" xfId="1" applyFont="1" applyFill="1" applyBorder="1"/>
    <xf numFmtId="43" fontId="0" fillId="0" borderId="1" xfId="1" applyFont="1" applyBorder="1"/>
    <xf numFmtId="0" fontId="0" fillId="0" borderId="1" xfId="0" applyBorder="1"/>
    <xf numFmtId="0" fontId="0" fillId="0" borderId="1" xfId="0" applyFill="1" applyBorder="1"/>
    <xf numFmtId="49" fontId="0" fillId="0" borderId="0" xfId="0" applyNumberFormat="1" applyAlignment="1">
      <alignment horizontal="right"/>
    </xf>
    <xf numFmtId="0" fontId="0" fillId="0" borderId="1" xfId="0" applyFill="1" applyBorder="1" applyAlignment="1">
      <alignment textRotation="62"/>
    </xf>
    <xf numFmtId="0" fontId="0" fillId="0" borderId="1" xfId="0" applyBorder="1" applyAlignment="1">
      <alignment textRotation="62"/>
    </xf>
    <xf numFmtId="43" fontId="0" fillId="0" borderId="0" xfId="0" applyNumberFormat="1"/>
    <xf numFmtId="0" fontId="0" fillId="0" borderId="0" xfId="0" applyProtection="1"/>
    <xf numFmtId="0" fontId="0" fillId="0" borderId="0" xfId="0" applyAlignment="1" applyProtection="1">
      <alignment wrapText="1"/>
    </xf>
    <xf numFmtId="0" fontId="0" fillId="3" borderId="2" xfId="0" applyFill="1" applyBorder="1" applyProtection="1"/>
    <xf numFmtId="0" fontId="0" fillId="3" borderId="3" xfId="0" applyFill="1" applyBorder="1" applyProtection="1"/>
    <xf numFmtId="0" fontId="0" fillId="3" borderId="6" xfId="0" applyFill="1" applyBorder="1" applyProtection="1"/>
    <xf numFmtId="164" fontId="2" fillId="3" borderId="4" xfId="1" applyNumberFormat="1" applyFont="1" applyFill="1" applyBorder="1" applyProtection="1"/>
    <xf numFmtId="43" fontId="0" fillId="3" borderId="3" xfId="1" applyFont="1" applyFill="1" applyBorder="1" applyProtection="1"/>
    <xf numFmtId="164" fontId="0" fillId="3" borderId="3" xfId="1" applyNumberFormat="1" applyFont="1" applyFill="1" applyBorder="1" applyProtection="1"/>
    <xf numFmtId="164" fontId="2" fillId="3" borderId="3" xfId="1" applyNumberFormat="1" applyFont="1" applyFill="1" applyBorder="1" applyProtection="1"/>
    <xf numFmtId="43" fontId="0" fillId="0" borderId="0" xfId="1" applyFont="1" applyProtection="1"/>
    <xf numFmtId="43" fontId="0" fillId="0" borderId="0" xfId="0" applyNumberFormat="1" applyFill="1" applyBorder="1"/>
    <xf numFmtId="0" fontId="6" fillId="0" borderId="0" xfId="0" applyFont="1"/>
    <xf numFmtId="0" fontId="4" fillId="0" borderId="0" xfId="0" applyFont="1"/>
    <xf numFmtId="0" fontId="8" fillId="5" borderId="0" xfId="0" applyFont="1" applyFill="1"/>
    <xf numFmtId="0" fontId="0" fillId="0" borderId="0" xfId="0" applyAlignment="1" applyProtection="1">
      <alignment horizontal="right"/>
    </xf>
    <xf numFmtId="0" fontId="7" fillId="0" borderId="0" xfId="0" applyFont="1" applyFill="1" applyBorder="1" applyAlignment="1">
      <alignment horizontal="center" vertical="center" wrapText="1"/>
    </xf>
    <xf numFmtId="0" fontId="10" fillId="0" borderId="0" xfId="0" applyFont="1"/>
    <xf numFmtId="166" fontId="0" fillId="10" borderId="17" xfId="0" applyNumberFormat="1" applyFill="1" applyBorder="1" applyAlignment="1" applyProtection="1">
      <alignment horizontal="center" vertical="top"/>
      <protection locked="0"/>
    </xf>
    <xf numFmtId="0" fontId="0" fillId="10" borderId="1" xfId="0" applyFill="1" applyBorder="1" applyAlignment="1" applyProtection="1">
      <alignment horizontal="left" vertical="top" wrapText="1"/>
      <protection locked="0"/>
    </xf>
    <xf numFmtId="14" fontId="0" fillId="10" borderId="8" xfId="0" applyNumberFormat="1" applyFill="1" applyBorder="1" applyAlignment="1" applyProtection="1">
      <alignment horizontal="center" vertical="top"/>
      <protection locked="0"/>
    </xf>
    <xf numFmtId="0" fontId="0" fillId="0" borderId="0" xfId="0" applyAlignment="1" applyProtection="1">
      <alignment vertical="top"/>
    </xf>
    <xf numFmtId="43" fontId="0" fillId="0" borderId="0" xfId="0" applyNumberFormat="1" applyAlignment="1" applyProtection="1">
      <alignment vertical="top"/>
    </xf>
    <xf numFmtId="0" fontId="0" fillId="10" borderId="8" xfId="0" applyFill="1" applyBorder="1" applyAlignment="1" applyProtection="1">
      <alignment vertical="top"/>
      <protection locked="0"/>
    </xf>
    <xf numFmtId="0" fontId="0" fillId="10" borderId="11" xfId="0" applyFill="1" applyBorder="1" applyAlignment="1" applyProtection="1">
      <alignment vertical="top"/>
      <protection locked="0"/>
    </xf>
    <xf numFmtId="164" fontId="0" fillId="10" borderId="12" xfId="1" applyNumberFormat="1" applyFont="1" applyFill="1" applyBorder="1" applyAlignment="1" applyProtection="1">
      <alignment horizontal="center" vertical="top"/>
      <protection locked="0"/>
    </xf>
    <xf numFmtId="164" fontId="0" fillId="5" borderId="11" xfId="1" applyNumberFormat="1" applyFont="1" applyFill="1" applyBorder="1" applyAlignment="1" applyProtection="1">
      <alignment vertical="top"/>
    </xf>
    <xf numFmtId="0" fontId="3" fillId="4" borderId="0" xfId="0" applyFont="1" applyFill="1"/>
    <xf numFmtId="0" fontId="0" fillId="4" borderId="0" xfId="0" applyFill="1"/>
    <xf numFmtId="0" fontId="10" fillId="4" borderId="0" xfId="0" applyFont="1" applyFill="1" applyAlignment="1">
      <alignment horizontal="right" vertical="center"/>
    </xf>
    <xf numFmtId="0" fontId="10" fillId="4" borderId="0" xfId="0" applyFont="1" applyFill="1"/>
    <xf numFmtId="0" fontId="10" fillId="6" borderId="0" xfId="0" applyFont="1" applyFill="1"/>
    <xf numFmtId="0" fontId="10" fillId="6" borderId="0" xfId="0" applyFont="1" applyFill="1" applyAlignment="1">
      <alignment horizontal="center"/>
    </xf>
    <xf numFmtId="0" fontId="10" fillId="6" borderId="0" xfId="0" applyFont="1" applyFill="1" applyProtection="1"/>
    <xf numFmtId="165" fontId="10" fillId="6" borderId="0" xfId="0" applyNumberFormat="1" applyFont="1" applyFill="1" applyAlignment="1">
      <alignment horizontal="center"/>
    </xf>
    <xf numFmtId="0" fontId="0" fillId="10" borderId="9" xfId="0" applyFill="1" applyBorder="1" applyAlignment="1" applyProtection="1">
      <alignment horizontal="left" vertical="top" wrapText="1"/>
      <protection locked="0"/>
    </xf>
    <xf numFmtId="0" fontId="11" fillId="3" borderId="3" xfId="0" applyFont="1" applyFill="1" applyBorder="1" applyAlignment="1" applyProtection="1">
      <alignment horizontal="center" wrapText="1"/>
      <protection locked="0"/>
    </xf>
    <xf numFmtId="0" fontId="0" fillId="0" borderId="0" xfId="0" applyAlignment="1" applyProtection="1"/>
    <xf numFmtId="0" fontId="11" fillId="3" borderId="5" xfId="0" applyFont="1" applyFill="1" applyBorder="1" applyAlignment="1" applyProtection="1">
      <alignment horizontal="center" wrapText="1"/>
    </xf>
    <xf numFmtId="0" fontId="0" fillId="4" borderId="0" xfId="0" applyFill="1" applyProtection="1"/>
    <xf numFmtId="0" fontId="20" fillId="6" borderId="5" xfId="0" applyFont="1" applyFill="1" applyBorder="1" applyAlignment="1" applyProtection="1">
      <alignment horizontal="center" wrapText="1"/>
    </xf>
    <xf numFmtId="0" fontId="20" fillId="6" borderId="3" xfId="0" applyFont="1" applyFill="1" applyBorder="1" applyAlignment="1" applyProtection="1">
      <alignment horizontal="center" wrapText="1"/>
    </xf>
    <xf numFmtId="2" fontId="0" fillId="6" borderId="13" xfId="1" applyNumberFormat="1" applyFont="1" applyFill="1" applyBorder="1" applyAlignment="1" applyProtection="1">
      <alignment vertical="top"/>
    </xf>
    <xf numFmtId="2" fontId="0" fillId="6" borderId="10" xfId="1" applyNumberFormat="1" applyFont="1" applyFill="1" applyBorder="1" applyAlignment="1" applyProtection="1">
      <alignment vertical="top"/>
    </xf>
    <xf numFmtId="164" fontId="0" fillId="10" borderId="8" xfId="1" applyNumberFormat="1" applyFont="1" applyFill="1" applyBorder="1" applyAlignment="1" applyProtection="1">
      <alignment vertical="top"/>
      <protection locked="0"/>
    </xf>
    <xf numFmtId="164" fontId="0" fillId="10" borderId="11" xfId="1" applyNumberFormat="1" applyFont="1" applyFill="1" applyBorder="1" applyAlignment="1" applyProtection="1">
      <alignment vertical="top"/>
      <protection locked="0"/>
    </xf>
    <xf numFmtId="164" fontId="0" fillId="11" borderId="11" xfId="1" applyNumberFormat="1" applyFont="1" applyFill="1" applyBorder="1" applyAlignment="1" applyProtection="1">
      <alignment vertical="top"/>
    </xf>
    <xf numFmtId="43" fontId="0" fillId="11" borderId="11" xfId="1" applyFont="1" applyFill="1" applyBorder="1" applyAlignment="1" applyProtection="1">
      <alignment vertical="top"/>
    </xf>
    <xf numFmtId="0" fontId="11" fillId="3" borderId="20" xfId="0" applyFont="1" applyFill="1" applyBorder="1" applyAlignment="1" applyProtection="1">
      <alignment horizontal="center" wrapText="1"/>
      <protection locked="0"/>
    </xf>
    <xf numFmtId="0" fontId="11" fillId="3" borderId="21" xfId="0" applyFont="1" applyFill="1" applyBorder="1" applyAlignment="1" applyProtection="1">
      <alignment horizontal="center" wrapText="1"/>
      <protection locked="0"/>
    </xf>
    <xf numFmtId="0" fontId="11" fillId="3" borderId="25" xfId="0" applyFont="1" applyFill="1" applyBorder="1" applyAlignment="1" applyProtection="1">
      <alignment wrapText="1"/>
    </xf>
    <xf numFmtId="0" fontId="0" fillId="3" borderId="0" xfId="0" applyFill="1" applyProtection="1"/>
    <xf numFmtId="0" fontId="12" fillId="7" borderId="0" xfId="0" applyFont="1" applyFill="1" applyBorder="1" applyAlignment="1">
      <alignment horizontal="center" wrapText="1"/>
    </xf>
    <xf numFmtId="0" fontId="11" fillId="3" borderId="0" xfId="0" applyFont="1" applyFill="1" applyBorder="1" applyAlignment="1" applyProtection="1">
      <alignment horizontal="center" wrapText="1"/>
      <protection locked="0"/>
    </xf>
    <xf numFmtId="0" fontId="0" fillId="3" borderId="22" xfId="0" applyFill="1" applyBorder="1" applyProtection="1"/>
    <xf numFmtId="0" fontId="12" fillId="7" borderId="22" xfId="0" applyFont="1" applyFill="1" applyBorder="1" applyAlignment="1">
      <alignment horizontal="center" wrapText="1"/>
    </xf>
    <xf numFmtId="0" fontId="15" fillId="9" borderId="22" xfId="0" applyFont="1" applyFill="1" applyBorder="1" applyAlignment="1">
      <alignment horizontal="center" wrapText="1"/>
    </xf>
    <xf numFmtId="0" fontId="11" fillId="3" borderId="22" xfId="0" applyFont="1" applyFill="1" applyBorder="1" applyAlignment="1" applyProtection="1">
      <alignment horizontal="center" wrapText="1"/>
      <protection locked="0"/>
    </xf>
    <xf numFmtId="0" fontId="0" fillId="6" borderId="0" xfId="0" applyFill="1"/>
    <xf numFmtId="0" fontId="0" fillId="6" borderId="0" xfId="0" applyFill="1" applyProtection="1"/>
    <xf numFmtId="49" fontId="14" fillId="8" borderId="1" xfId="0" applyNumberFormat="1" applyFont="1" applyFill="1" applyBorder="1" applyAlignment="1" applyProtection="1">
      <alignment horizontal="left" vertical="top" wrapText="1"/>
      <protection locked="0"/>
    </xf>
    <xf numFmtId="0" fontId="21" fillId="3" borderId="0" xfId="0" applyFont="1" applyFill="1" applyAlignment="1">
      <alignment vertical="center"/>
    </xf>
    <xf numFmtId="14" fontId="0" fillId="10" borderId="2" xfId="0" applyNumberFormat="1" applyFill="1" applyBorder="1" applyAlignment="1" applyProtection="1">
      <alignment horizontal="center" vertical="top"/>
      <protection locked="0"/>
    </xf>
    <xf numFmtId="0" fontId="22" fillId="7" borderId="18" xfId="0" applyFont="1" applyFill="1" applyBorder="1" applyAlignment="1">
      <alignment horizontal="left" vertical="center" wrapText="1"/>
    </xf>
    <xf numFmtId="0" fontId="0" fillId="6" borderId="19" xfId="0" applyFill="1" applyBorder="1" applyAlignment="1" applyProtection="1">
      <alignment horizontal="center" vertical="top" wrapText="1"/>
      <protection locked="0"/>
    </xf>
    <xf numFmtId="0" fontId="20" fillId="6" borderId="0" xfId="0" applyFont="1" applyFill="1" applyBorder="1" applyAlignment="1" applyProtection="1">
      <alignment horizontal="center" wrapText="1"/>
      <protection locked="0"/>
    </xf>
    <xf numFmtId="0" fontId="23" fillId="6" borderId="0" xfId="0" applyFont="1" applyFill="1" applyBorder="1" applyAlignment="1" applyProtection="1">
      <alignment horizontal="center"/>
    </xf>
    <xf numFmtId="0" fontId="2" fillId="4" borderId="0" xfId="0" applyFont="1" applyFill="1"/>
    <xf numFmtId="0" fontId="20" fillId="4" borderId="5" xfId="0" applyFont="1" applyFill="1" applyBorder="1" applyAlignment="1">
      <alignment horizontal="left"/>
    </xf>
    <xf numFmtId="0" fontId="0" fillId="4" borderId="7" xfId="0" applyFill="1" applyBorder="1" applyAlignment="1">
      <alignment horizontal="left"/>
    </xf>
    <xf numFmtId="0" fontId="0" fillId="4" borderId="16" xfId="0" applyFill="1" applyBorder="1" applyAlignment="1">
      <alignment horizontal="left"/>
    </xf>
    <xf numFmtId="0" fontId="0" fillId="4" borderId="14" xfId="0" applyFill="1" applyBorder="1" applyAlignment="1">
      <alignment horizontal="left"/>
    </xf>
    <xf numFmtId="0" fontId="0" fillId="4" borderId="0" xfId="0" applyFill="1" applyAlignment="1">
      <alignment horizontal="left"/>
    </xf>
    <xf numFmtId="0" fontId="0" fillId="12" borderId="0" xfId="0" applyFill="1"/>
    <xf numFmtId="0" fontId="2" fillId="0" borderId="0" xfId="0" applyFont="1" applyAlignment="1">
      <alignment horizontal="left" indent="2"/>
    </xf>
    <xf numFmtId="0" fontId="24" fillId="0" borderId="0" xfId="2" applyProtection="1"/>
    <xf numFmtId="0" fontId="24" fillId="0" borderId="0" xfId="2" applyFill="1" applyProtection="1"/>
    <xf numFmtId="0" fontId="2" fillId="0" borderId="0" xfId="0" applyFont="1" applyAlignment="1">
      <alignment horizontal="left" wrapText="1" indent="2"/>
    </xf>
    <xf numFmtId="0" fontId="0" fillId="0" borderId="0" xfId="0" applyAlignment="1">
      <alignment vertical="center"/>
    </xf>
    <xf numFmtId="0" fontId="0" fillId="0" borderId="0" xfId="0" applyAlignment="1">
      <alignment wrapText="1"/>
    </xf>
    <xf numFmtId="0" fontId="27" fillId="0" borderId="0" xfId="0" applyFont="1"/>
    <xf numFmtId="0" fontId="29" fillId="4" borderId="0" xfId="0" applyFont="1" applyFill="1" applyAlignment="1">
      <alignment wrapText="1"/>
    </xf>
    <xf numFmtId="0" fontId="10" fillId="4" borderId="0" xfId="0" applyFont="1" applyFill="1" applyAlignment="1">
      <alignment wrapText="1"/>
    </xf>
    <xf numFmtId="164" fontId="11" fillId="3" borderId="3" xfId="1" applyNumberFormat="1" applyFont="1" applyFill="1" applyBorder="1" applyAlignment="1" applyProtection="1">
      <alignment horizontal="right"/>
    </xf>
    <xf numFmtId="164" fontId="18" fillId="3" borderId="5" xfId="1" applyNumberFormat="1" applyFont="1" applyFill="1" applyBorder="1" applyAlignment="1" applyProtection="1">
      <alignment vertical="center"/>
    </xf>
    <xf numFmtId="43" fontId="18" fillId="3" borderId="5" xfId="1" applyFont="1" applyFill="1" applyBorder="1" applyAlignment="1" applyProtection="1">
      <alignment vertical="center"/>
    </xf>
    <xf numFmtId="0" fontId="24" fillId="4" borderId="0" xfId="2" applyFill="1" applyAlignment="1">
      <alignment horizontal="left" vertical="center" indent="1"/>
    </xf>
    <xf numFmtId="0" fontId="0" fillId="0" borderId="0" xfId="0" pivotButton="1"/>
    <xf numFmtId="4" fontId="0" fillId="0" borderId="0" xfId="0" applyNumberFormat="1"/>
    <xf numFmtId="0" fontId="2" fillId="0" borderId="0" xfId="0" applyFont="1"/>
    <xf numFmtId="0" fontId="0" fillId="0" borderId="0" xfId="0" pivotButton="1" applyAlignment="1">
      <alignment wrapText="1"/>
    </xf>
    <xf numFmtId="0" fontId="17" fillId="0" borderId="0" xfId="0" applyFont="1"/>
    <xf numFmtId="0" fontId="32" fillId="14" borderId="7" xfId="0" applyFont="1" applyFill="1" applyBorder="1" applyAlignment="1">
      <alignment horizontal="center" vertical="center" wrapText="1"/>
    </xf>
    <xf numFmtId="0" fontId="32" fillId="14" borderId="7" xfId="0" applyFont="1" applyFill="1" applyBorder="1" applyAlignment="1">
      <alignment horizontal="center" vertical="center"/>
    </xf>
    <xf numFmtId="0" fontId="32" fillId="14" borderId="7" xfId="0" applyFont="1" applyFill="1" applyBorder="1" applyAlignment="1">
      <alignment vertical="center"/>
    </xf>
    <xf numFmtId="0" fontId="0" fillId="4" borderId="0" xfId="0" applyFill="1" applyAlignment="1"/>
    <xf numFmtId="0" fontId="2" fillId="4" borderId="0" xfId="0" applyFont="1" applyFill="1" applyAlignment="1"/>
    <xf numFmtId="0" fontId="0" fillId="0" borderId="0" xfId="0" applyAlignment="1"/>
    <xf numFmtId="4" fontId="0" fillId="0" borderId="0" xfId="0" applyNumberFormat="1" applyAlignment="1"/>
    <xf numFmtId="4" fontId="0" fillId="4" borderId="0" xfId="0" applyNumberFormat="1" applyFill="1" applyAlignment="1"/>
    <xf numFmtId="0" fontId="18" fillId="3" borderId="0" xfId="0" applyFont="1" applyFill="1" applyAlignment="1">
      <alignment horizontal="right"/>
    </xf>
    <xf numFmtId="0" fontId="0" fillId="0" borderId="0" xfId="0" applyAlignment="1">
      <alignment horizontal="right"/>
    </xf>
    <xf numFmtId="0" fontId="2" fillId="0" borderId="0" xfId="0" applyFont="1" applyAlignment="1">
      <alignment horizontal="left" indent="4"/>
    </xf>
    <xf numFmtId="0" fontId="2" fillId="0" borderId="0" xfId="0" applyFont="1" applyAlignment="1">
      <alignment horizontal="left" vertical="center" indent="2"/>
    </xf>
    <xf numFmtId="0" fontId="10" fillId="0" borderId="0" xfId="0" applyFont="1" applyAlignment="1">
      <alignment horizontal="left" indent="4"/>
    </xf>
    <xf numFmtId="0" fontId="2" fillId="0" borderId="0" xfId="0" applyFont="1" applyAlignment="1">
      <alignment horizontal="left" vertical="center" indent="4"/>
    </xf>
    <xf numFmtId="0" fontId="33" fillId="7" borderId="18" xfId="0" applyFont="1" applyFill="1" applyBorder="1" applyAlignment="1">
      <alignment horizontal="center" vertical="center" wrapText="1"/>
    </xf>
    <xf numFmtId="0" fontId="33" fillId="7" borderId="0" xfId="0" applyFont="1" applyFill="1" applyBorder="1" applyAlignment="1">
      <alignment horizontal="center" vertical="center" wrapText="1"/>
    </xf>
    <xf numFmtId="2" fontId="23" fillId="10" borderId="1" xfId="0" applyNumberFormat="1" applyFont="1" applyFill="1" applyBorder="1" applyAlignment="1" applyProtection="1">
      <alignment horizontal="center"/>
    </xf>
    <xf numFmtId="167" fontId="0" fillId="0" borderId="29" xfId="0" applyNumberFormat="1" applyBorder="1"/>
    <xf numFmtId="167" fontId="0" fillId="0" borderId="27" xfId="0" applyNumberFormat="1" applyBorder="1"/>
    <xf numFmtId="0" fontId="0" fillId="10" borderId="29" xfId="0" applyFont="1" applyFill="1" applyBorder="1" applyAlignment="1" applyProtection="1">
      <alignment horizontal="center" vertical="center"/>
    </xf>
    <xf numFmtId="2" fontId="18" fillId="3" borderId="0" xfId="0" applyNumberFormat="1" applyFont="1" applyFill="1"/>
    <xf numFmtId="167" fontId="18" fillId="3" borderId="0" xfId="0" applyNumberFormat="1" applyFont="1" applyFill="1"/>
    <xf numFmtId="0" fontId="34" fillId="0" borderId="0" xfId="0" applyFont="1"/>
    <xf numFmtId="0" fontId="18" fillId="3" borderId="0" xfId="0" applyFont="1" applyFill="1" applyBorder="1" applyAlignment="1" applyProtection="1">
      <alignment horizontal="center" vertical="center" wrapText="1"/>
    </xf>
    <xf numFmtId="0" fontId="0" fillId="3" borderId="0" xfId="0" applyFill="1"/>
    <xf numFmtId="167" fontId="18" fillId="3" borderId="0" xfId="0" applyNumberFormat="1" applyFont="1" applyFill="1" applyBorder="1" applyAlignment="1">
      <alignment wrapText="1"/>
    </xf>
    <xf numFmtId="0" fontId="33" fillId="7" borderId="28" xfId="0" applyFont="1" applyFill="1" applyBorder="1" applyAlignment="1">
      <alignment horizontal="center" vertical="center" wrapText="1"/>
    </xf>
    <xf numFmtId="0" fontId="10" fillId="6" borderId="3" xfId="0" applyFont="1" applyFill="1" applyBorder="1" applyAlignment="1" applyProtection="1">
      <alignment horizontal="left" vertical="center" wrapText="1"/>
    </xf>
    <xf numFmtId="0" fontId="35" fillId="10" borderId="2" xfId="0" applyFont="1" applyFill="1" applyBorder="1" applyAlignment="1" applyProtection="1">
      <alignment horizontal="left" vertical="center"/>
      <protection locked="0"/>
    </xf>
    <xf numFmtId="165" fontId="0" fillId="6" borderId="29" xfId="0" applyNumberFormat="1" applyFont="1" applyFill="1" applyBorder="1" applyAlignment="1" applyProtection="1">
      <alignment horizontal="center" vertical="center" wrapText="1"/>
    </xf>
    <xf numFmtId="165" fontId="3" fillId="6" borderId="3" xfId="0" applyNumberFormat="1" applyFont="1" applyFill="1" applyBorder="1" applyAlignment="1" applyProtection="1">
      <alignment horizontal="right" vertical="center" wrapText="1"/>
    </xf>
    <xf numFmtId="0" fontId="0" fillId="0" borderId="0" xfId="0" applyAlignment="1">
      <alignment horizontal="left" wrapText="1"/>
    </xf>
    <xf numFmtId="0" fontId="0" fillId="13" borderId="28" xfId="0" applyFill="1" applyBorder="1" applyAlignment="1">
      <alignment horizontal="left" vertical="top" wrapText="1"/>
    </xf>
    <xf numFmtId="0" fontId="0" fillId="0" borderId="19" xfId="0" applyFont="1" applyBorder="1" applyAlignment="1">
      <alignment horizontal="left" vertical="center" wrapText="1" indent="2"/>
    </xf>
    <xf numFmtId="0" fontId="26" fillId="0" borderId="19" xfId="0" applyFont="1" applyBorder="1" applyAlignment="1">
      <alignment horizontal="left" vertical="center" wrapText="1" indent="2"/>
    </xf>
    <xf numFmtId="0" fontId="0" fillId="6" borderId="3" xfId="0" applyFont="1" applyFill="1" applyBorder="1" applyAlignment="1" applyProtection="1">
      <alignment horizontal="left" vertical="center" wrapText="1"/>
    </xf>
    <xf numFmtId="0" fontId="31" fillId="3" borderId="23" xfId="0" applyFont="1" applyFill="1" applyBorder="1" applyAlignment="1" applyProtection="1">
      <alignment horizontal="center" wrapText="1"/>
    </xf>
    <xf numFmtId="0" fontId="31" fillId="3" borderId="6" xfId="0" applyFont="1" applyFill="1" applyBorder="1" applyAlignment="1" applyProtection="1">
      <alignment horizontal="center" wrapText="1"/>
    </xf>
    <xf numFmtId="0" fontId="31" fillId="3" borderId="24" xfId="0" applyFont="1" applyFill="1" applyBorder="1" applyAlignment="1" applyProtection="1">
      <alignment horizontal="center" wrapText="1"/>
    </xf>
    <xf numFmtId="0" fontId="0" fillId="10" borderId="1" xfId="0" applyFill="1" applyBorder="1" applyAlignment="1" applyProtection="1">
      <alignment horizontal="left" vertical="center"/>
      <protection locked="0"/>
    </xf>
    <xf numFmtId="0" fontId="0" fillId="10" borderId="26" xfId="0" applyFill="1" applyBorder="1" applyAlignment="1" applyProtection="1">
      <alignment horizontal="left" vertical="center"/>
      <protection locked="0"/>
    </xf>
    <xf numFmtId="0" fontId="0" fillId="10" borderId="27" xfId="0" applyFill="1" applyBorder="1" applyAlignment="1" applyProtection="1">
      <alignment horizontal="left" vertical="center"/>
      <protection locked="0"/>
    </xf>
    <xf numFmtId="0" fontId="0" fillId="6" borderId="1" xfId="0" applyFill="1" applyBorder="1" applyAlignment="1">
      <alignment horizontal="left" vertical="center"/>
    </xf>
    <xf numFmtId="0" fontId="34" fillId="4" borderId="28" xfId="0" applyFont="1" applyFill="1" applyBorder="1" applyAlignment="1" applyProtection="1">
      <alignment horizontal="center" wrapText="1"/>
    </xf>
    <xf numFmtId="0" fontId="10" fillId="4" borderId="0" xfId="0" applyFont="1" applyFill="1" applyAlignment="1">
      <alignment horizontal="left" wrapText="1"/>
    </xf>
    <xf numFmtId="0" fontId="0" fillId="4" borderId="0" xfId="0" applyFont="1" applyFill="1" applyAlignment="1" applyProtection="1">
      <alignment horizontal="left" vertical="center" wrapText="1" indent="1"/>
    </xf>
    <xf numFmtId="0" fontId="0" fillId="4" borderId="0" xfId="0" applyFont="1" applyFill="1" applyAlignment="1">
      <alignment horizontal="left" vertical="top" wrapText="1" indent="1"/>
    </xf>
    <xf numFmtId="43" fontId="19" fillId="3" borderId="20" xfId="1" applyFont="1" applyFill="1" applyBorder="1" applyAlignment="1" applyProtection="1">
      <alignment horizontal="center" wrapText="1"/>
    </xf>
    <xf numFmtId="43" fontId="19" fillId="3" borderId="21" xfId="1" applyFont="1" applyFill="1" applyBorder="1" applyAlignment="1" applyProtection="1">
      <alignment horizontal="center" wrapText="1"/>
    </xf>
    <xf numFmtId="0" fontId="10" fillId="4" borderId="19" xfId="0" applyFont="1" applyFill="1" applyBorder="1" applyAlignment="1" applyProtection="1">
      <alignment horizontal="center"/>
    </xf>
    <xf numFmtId="0" fontId="5" fillId="2" borderId="15" xfId="0" applyFont="1" applyFill="1" applyBorder="1" applyAlignment="1">
      <alignment horizontal="center"/>
    </xf>
    <xf numFmtId="0" fontId="5" fillId="2" borderId="0" xfId="0" applyFont="1" applyFill="1" applyAlignment="1">
      <alignment horizontal="center"/>
    </xf>
    <xf numFmtId="0" fontId="0" fillId="4" borderId="0" xfId="0" applyFill="1" applyAlignment="1">
      <alignment horizontal="left" vertical="top" wrapText="1"/>
    </xf>
    <xf numFmtId="0" fontId="2" fillId="4" borderId="0" xfId="0" applyFont="1" applyFill="1" applyAlignment="1">
      <alignment horizontal="left" vertical="center" wrapText="1"/>
    </xf>
    <xf numFmtId="0" fontId="0" fillId="4" borderId="0" xfId="0" applyFill="1" applyAlignment="1">
      <alignment horizontal="left" vertical="top" wrapText="1" indent="1"/>
    </xf>
  </cellXfs>
  <cellStyles count="3">
    <cellStyle name="Comma" xfId="1" builtinId="3"/>
    <cellStyle name="Hyperlink" xfId="2" builtinId="8"/>
    <cellStyle name="Normal" xfId="0" builtinId="0"/>
  </cellStyles>
  <dxfs count="10">
    <dxf>
      <alignment wrapText="1"/>
    </dxf>
    <dxf>
      <alignment wrapText="1"/>
    </dxf>
    <dxf>
      <alignment wrapText="1"/>
    </dxf>
    <dxf>
      <alignment wrapText="1"/>
    </dxf>
    <dxf>
      <font>
        <color rgb="FF006100"/>
      </font>
      <fill>
        <patternFill>
          <bgColor rgb="FFC6EFCE"/>
        </patternFill>
      </fill>
    </dxf>
    <dxf>
      <font>
        <color rgb="FF9C0006"/>
      </font>
      <fill>
        <patternFill>
          <bgColor rgb="FFFFC7CE"/>
        </patternFill>
      </fill>
    </dxf>
    <dxf>
      <fill>
        <patternFill>
          <bgColor rgb="FFFF0000"/>
        </patternFill>
      </fill>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6</xdr:row>
      <xdr:rowOff>167640</xdr:rowOff>
    </xdr:from>
    <xdr:to>
      <xdr:col>2</xdr:col>
      <xdr:colOff>207249</xdr:colOff>
      <xdr:row>15</xdr:row>
      <xdr:rowOff>171450</xdr:rowOff>
    </xdr:to>
    <xdr:pic>
      <xdr:nvPicPr>
        <xdr:cNvPr id="5" name="Picture 4">
          <a:extLst>
            <a:ext uri="{FF2B5EF4-FFF2-40B4-BE49-F238E27FC236}">
              <a16:creationId xmlns:a16="http://schemas.microsoft.com/office/drawing/2014/main" id="{20DB0503-6D81-4809-BE1E-C75D8E150B55}"/>
            </a:ext>
          </a:extLst>
        </xdr:cNvPr>
        <xdr:cNvPicPr>
          <a:picLocks noChangeAspect="1"/>
        </xdr:cNvPicPr>
      </xdr:nvPicPr>
      <xdr:blipFill rotWithShape="1">
        <a:blip xmlns:r="http://schemas.openxmlformats.org/officeDocument/2006/relationships" r:embed="rId1"/>
        <a:srcRect l="91283" t="3629" r="175" b="54440"/>
        <a:stretch/>
      </xdr:blipFill>
      <xdr:spPr>
        <a:xfrm>
          <a:off x="2735581" y="2110740"/>
          <a:ext cx="1350248" cy="19050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ndsay Huff" refreshedDate="44506.503663773146" createdVersion="6" refreshedVersion="6" minRefreshableVersion="3" recordCount="66" xr:uid="{400D5BAD-C2A2-47D5-9FF0-BC015650729E}">
  <cacheSource type="worksheet">
    <worksheetSource ref="A20:R86" sheet="Mileage Reimb Request Form"/>
  </cacheSource>
  <cacheFields count="18">
    <cacheField name="Employee EID _x000a_(Enter with leading zero's)" numFmtId="0">
      <sharedItems containsNonDate="0" containsString="0" containsBlank="1" count="1">
        <m/>
      </sharedItems>
    </cacheField>
    <cacheField name="Employee Name_x000a_(Last, First)" numFmtId="0">
      <sharedItems containsNonDate="0" containsString="0" containsBlank="1"/>
    </cacheField>
    <cacheField name="Employee Email" numFmtId="0">
      <sharedItems containsNonDate="0" containsString="0" containsBlank="1"/>
    </cacheField>
    <cacheField name="Account Code_x000a_T-FFFF-DDDDD-FFFFFF-OOOOOO-PPPP" numFmtId="0">
      <sharedItems containsNonDate="0" containsString="0" containsBlank="1" count="1">
        <m/>
      </sharedItems>
    </cacheField>
    <cacheField name="Date of Travel_x000a_MM/DD/YYYY" numFmtId="0">
      <sharedItems containsNonDate="0" containsString="0" containsBlank="1"/>
    </cacheField>
    <cacheField name="Business Purpose Of Travel" numFmtId="0">
      <sharedItems containsNonDate="0" containsString="0" containsBlank="1" count="1">
        <m/>
      </sharedItems>
    </cacheField>
    <cacheField name="Payroll Transaction Type" numFmtId="0">
      <sharedItems containsBlank="1" count="2">
        <s v="BEXP10"/>
        <m/>
      </sharedItems>
    </cacheField>
    <cacheField name="Calculate Round Trip?" numFmtId="164">
      <sharedItems containsBlank="1"/>
    </cacheField>
    <cacheField name="Select Starting _x000a_County Location" numFmtId="0">
      <sharedItems containsNonDate="0" containsString="0" containsBlank="1"/>
    </cacheField>
    <cacheField name="Select Ending _x000a_County Location" numFmtId="0">
      <sharedItems containsNonDate="0" containsString="0" containsBlank="1"/>
    </cacheField>
    <cacheField name="Starting Row" numFmtId="0">
      <sharedItems containsString="0" containsBlank="1" containsNumber="1" containsInteger="1" minValue="0" maxValue="0"/>
    </cacheField>
    <cacheField name="Ending Column" numFmtId="0">
      <sharedItems containsString="0" containsBlank="1" containsNumber="1" containsInteger="1" minValue="0" maxValue="0"/>
    </cacheField>
    <cacheField name="Total Mileage _x000a_From Table" numFmtId="0">
      <sharedItems containsString="0" containsBlank="1" containsNumber="1" containsInteger="1" minValue="0" maxValue="0"/>
    </cacheField>
    <cacheField name="Beginning Odometer Reading" numFmtId="164">
      <sharedItems containsString="0" containsBlank="1" containsNumber="1" containsInteger="1" minValue="0" maxValue="0"/>
    </cacheField>
    <cacheField name="Ending Odometer Reading" numFmtId="164">
      <sharedItems containsString="0" containsBlank="1" containsNumber="1" containsInteger="1" minValue="0" maxValue="0"/>
    </cacheField>
    <cacheField name="Total Trip Mileage" numFmtId="164">
      <sharedItems containsMixedTypes="1" containsNumber="1" containsInteger="1" minValue="0" maxValue="0"/>
    </cacheField>
    <cacheField name="Total Mileage (Doubles if Round Trip=YES)" numFmtId="164">
      <sharedItems containsSemiMixedTypes="0" containsString="0" containsNumber="1" containsInteger="1" minValue="0" maxValue="0"/>
    </cacheField>
    <cacheField name="Total Amount $ _x000a_for Trip" numFmtId="4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0"/>
    <s v="NO"/>
    <m/>
    <m/>
    <n v="0"/>
    <n v="0"/>
    <n v="0"/>
    <n v="0"/>
    <n v="0"/>
    <n v="0"/>
    <n v="0"/>
    <n v="0"/>
  </r>
  <r>
    <x v="0"/>
    <m/>
    <m/>
    <x v="0"/>
    <m/>
    <x v="0"/>
    <x v="1"/>
    <m/>
    <m/>
    <m/>
    <m/>
    <m/>
    <m/>
    <m/>
    <m/>
    <s v="Total of rows 20-84"/>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7B403F5-7551-40DD-895E-2A5777512B2A}"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7:F11" firstHeaderRow="1" firstDataRow="1" firstDataCol="4"/>
  <pivotFields count="18">
    <pivotField axis="axisRow" compact="0" outline="0" showAll="0">
      <items count="2">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2">
        <item x="0"/>
        <item t="default"/>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64" outline="0" showAll="0">
      <extLst>
        <ext xmlns:x14="http://schemas.microsoft.com/office/spreadsheetml/2009/9/main" uri="{2946ED86-A175-432a-8AC1-64E0C546D7DE}">
          <x14:pivotField fillDownLabels="1"/>
        </ext>
      </extLst>
    </pivotField>
    <pivotField dataField="1" compact="0" numFmtId="43" outline="0" showAll="0">
      <extLst>
        <ext xmlns:x14="http://schemas.microsoft.com/office/spreadsheetml/2009/9/main" uri="{2946ED86-A175-432a-8AC1-64E0C546D7DE}">
          <x14:pivotField fillDownLabels="1"/>
        </ext>
      </extLst>
    </pivotField>
  </pivotFields>
  <rowFields count="4">
    <field x="0"/>
    <field x="6"/>
    <field x="3"/>
    <field x="5"/>
  </rowFields>
  <rowItems count="4">
    <i>
      <x/>
      <x/>
      <x/>
      <x/>
    </i>
    <i r="1">
      <x v="1"/>
      <x/>
      <x/>
    </i>
    <i t="default">
      <x/>
    </i>
    <i t="grand">
      <x/>
    </i>
  </rowItems>
  <colItems count="1">
    <i/>
  </colItems>
  <dataFields count="1">
    <dataField name="Sum of Total Amount $ " fld="17" baseField="0" baseItem="0" numFmtId="4"/>
  </dataFields>
  <formats count="4">
    <format dxfId="3">
      <pivotArea field="0" type="button" dataOnly="0" labelOnly="1" outline="0" axis="axisRow" fieldPosition="0"/>
    </format>
    <format dxfId="2">
      <pivotArea field="6" type="button" dataOnly="0" labelOnly="1" outline="0" axis="axisRow" fieldPosition="1"/>
    </format>
    <format dxfId="1">
      <pivotArea field="3" type="button" dataOnly="0" labelOnly="1" outline="0" axis="axisRow" fieldPosition="2"/>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publications/p15b" TargetMode="External"/><Relationship Id="rId7" Type="http://schemas.openxmlformats.org/officeDocument/2006/relationships/printerSettings" Target="../printerSettings/printerSettings1.bin"/><Relationship Id="rId2" Type="http://schemas.openxmlformats.org/officeDocument/2006/relationships/hyperlink" Target="file:///\\cob_fs01\..\Policies\Forms\AllItems.aspx" TargetMode="External"/><Relationship Id="rId1" Type="http://schemas.openxmlformats.org/officeDocument/2006/relationships/hyperlink" Target="https://www.gsa.gov/travel-resources" TargetMode="External"/><Relationship Id="rId6" Type="http://schemas.openxmlformats.org/officeDocument/2006/relationships/hyperlink" Target="file:///\\cob_fs01\..\:x:\s\Finance\EQsn9XVjNbNPvwtsXQZ8TLMBVwPmj4cWNQAi2t0dXk8QWw" TargetMode="External"/><Relationship Id="rId5" Type="http://schemas.openxmlformats.org/officeDocument/2006/relationships/hyperlink" Target="https://albemarlecountyva.sharepoint.com/sites/Finance/Resources/Forms/AllItems.aspx?id=\sites\Finance\Resources\Purchase%20Card%20Requirements%20and%20Small%20Purchase%20Procedures%2006_22_2021.pdf&amp;parent=\sites\Finance\Resources&amp;p=true&amp;originalPath=aHR0cHM6Ly9hbGJlbWFybGVjb3VudHl2YS5zaGFyZXBvaW50LmNvbS86Yjovcy9GaW5hbmNlL0Vma2pYMG9LaDJoSXZ0djczb0ttcGk0QjJHd1Jya280RlA1c1Nfb1l2cjVDSnc_cnRpbWU9bWtpaGw0QTgyVWc" TargetMode="External"/><Relationship Id="rId4" Type="http://schemas.openxmlformats.org/officeDocument/2006/relationships/hyperlink" Target="file:///\\cob_fs01\..\:b:\r\Policies\AP-01_Business_Trave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F4E91-14FF-4810-834E-D4B54EC199D2}">
  <dimension ref="A1:Q84"/>
  <sheetViews>
    <sheetView topLeftCell="A46" workbookViewId="0">
      <selection activeCell="B72" sqref="B72:C72"/>
    </sheetView>
  </sheetViews>
  <sheetFormatPr defaultRowHeight="14.5"/>
  <cols>
    <col min="1" max="1" width="37.81640625" customWidth="1"/>
    <col min="2" max="2" width="70.7265625" customWidth="1"/>
    <col min="3" max="3" width="37" customWidth="1"/>
  </cols>
  <sheetData>
    <row r="1" spans="1:17" ht="21.65" customHeight="1">
      <c r="A1" s="37" t="str">
        <f>_xlfn.CONCAT('Mileage Reimb Request Form'!A1," Guide")</f>
        <v>Employee Mileage Reimbursement Request Form Guide</v>
      </c>
      <c r="B1" s="38"/>
      <c r="C1" s="38"/>
      <c r="D1" s="38"/>
      <c r="E1" s="38"/>
      <c r="F1" s="38"/>
      <c r="G1" s="38"/>
      <c r="H1" s="38"/>
      <c r="I1" s="38"/>
      <c r="J1" s="22"/>
      <c r="K1" s="22"/>
      <c r="L1" s="22"/>
      <c r="M1" s="22"/>
      <c r="N1" s="22"/>
      <c r="O1" s="22"/>
      <c r="P1" s="22"/>
      <c r="Q1" s="22"/>
    </row>
    <row r="2" spans="1:17">
      <c r="A2" s="40" t="str">
        <f>'Mileage Reimb Request Form'!A2</f>
        <v>Form Version 20220616.01</v>
      </c>
      <c r="B2" s="38"/>
      <c r="C2" s="38"/>
      <c r="D2" s="38"/>
      <c r="E2" s="38"/>
      <c r="F2" s="38"/>
      <c r="G2" s="77"/>
      <c r="H2" s="38"/>
      <c r="I2" s="38"/>
    </row>
    <row r="4" spans="1:17">
      <c r="A4" s="83" t="s">
        <v>0</v>
      </c>
      <c r="B4" s="83"/>
      <c r="C4" s="83"/>
      <c r="D4" s="83"/>
    </row>
    <row r="6" spans="1:17">
      <c r="A6" s="83" t="s">
        <v>1</v>
      </c>
      <c r="B6" s="83"/>
      <c r="C6" s="83"/>
      <c r="D6" s="83"/>
    </row>
    <row r="8" spans="1:17">
      <c r="A8" s="83" t="s">
        <v>2</v>
      </c>
      <c r="B8" s="83"/>
      <c r="C8" s="83"/>
      <c r="D8" s="83"/>
    </row>
    <row r="10" spans="1:17">
      <c r="A10" s="84" t="s">
        <v>3</v>
      </c>
      <c r="B10" t="s">
        <v>4</v>
      </c>
    </row>
    <row r="11" spans="1:17">
      <c r="B11" t="s">
        <v>5</v>
      </c>
    </row>
    <row r="12" spans="1:17">
      <c r="B12" t="s">
        <v>6</v>
      </c>
    </row>
    <row r="13" spans="1:17">
      <c r="B13" t="s">
        <v>7</v>
      </c>
    </row>
    <row r="14" spans="1:17">
      <c r="B14" t="s">
        <v>8</v>
      </c>
    </row>
    <row r="15" spans="1:17">
      <c r="B15" t="s">
        <v>9</v>
      </c>
    </row>
    <row r="17" spans="1:2">
      <c r="A17" s="84" t="s">
        <v>10</v>
      </c>
      <c r="B17" s="85" t="s">
        <v>11</v>
      </c>
    </row>
    <row r="18" spans="1:2">
      <c r="A18" s="84"/>
      <c r="B18" s="85" t="s">
        <v>12</v>
      </c>
    </row>
    <row r="19" spans="1:2">
      <c r="A19" s="84"/>
      <c r="B19" s="85" t="s">
        <v>13</v>
      </c>
    </row>
    <row r="20" spans="1:2">
      <c r="A20" s="84"/>
      <c r="B20" s="85" t="s">
        <v>14</v>
      </c>
    </row>
    <row r="21" spans="1:2">
      <c r="A21" s="84"/>
      <c r="B21" s="86" t="s">
        <v>15</v>
      </c>
    </row>
    <row r="22" spans="1:2">
      <c r="A22" s="84"/>
      <c r="B22" s="86" t="s">
        <v>16</v>
      </c>
    </row>
    <row r="24" spans="1:2">
      <c r="A24" s="84" t="s">
        <v>17</v>
      </c>
      <c r="B24" t="s">
        <v>18</v>
      </c>
    </row>
    <row r="26" spans="1:2">
      <c r="A26" s="84" t="s">
        <v>19</v>
      </c>
      <c r="B26" t="s">
        <v>20</v>
      </c>
    </row>
    <row r="27" spans="1:2">
      <c r="A27" s="84"/>
      <c r="B27" t="s">
        <v>21</v>
      </c>
    </row>
    <row r="28" spans="1:2">
      <c r="A28" s="84"/>
    </row>
    <row r="29" spans="1:2">
      <c r="A29" s="84" t="s">
        <v>22</v>
      </c>
      <c r="B29" t="s">
        <v>23</v>
      </c>
    </row>
    <row r="30" spans="1:2">
      <c r="B30" t="s">
        <v>24</v>
      </c>
    </row>
    <row r="31" spans="1:2">
      <c r="B31" t="s">
        <v>25</v>
      </c>
    </row>
    <row r="33" spans="1:4" ht="28.15" customHeight="1">
      <c r="B33" s="134" t="s">
        <v>26</v>
      </c>
      <c r="C33" s="134"/>
      <c r="D33" s="134"/>
    </row>
    <row r="34" spans="1:4" ht="76.900000000000006" customHeight="1">
      <c r="B34" s="135" t="s">
        <v>27</v>
      </c>
      <c r="C34" s="136"/>
      <c r="D34" s="136"/>
    </row>
    <row r="36" spans="1:4">
      <c r="A36" s="84"/>
    </row>
    <row r="37" spans="1:4">
      <c r="A37" s="84" t="s">
        <v>28</v>
      </c>
      <c r="B37" t="s">
        <v>29</v>
      </c>
    </row>
    <row r="38" spans="1:4">
      <c r="A38" s="84"/>
    </row>
    <row r="39" spans="1:4">
      <c r="A39" s="84" t="s">
        <v>30</v>
      </c>
      <c r="B39" t="s">
        <v>31</v>
      </c>
    </row>
    <row r="40" spans="1:4">
      <c r="A40" s="84"/>
    </row>
    <row r="41" spans="1:4">
      <c r="A41" s="84" t="s">
        <v>32</v>
      </c>
      <c r="B41" t="s">
        <v>33</v>
      </c>
    </row>
    <row r="42" spans="1:4">
      <c r="A42" s="84"/>
    </row>
    <row r="43" spans="1:4">
      <c r="A43" s="84" t="s">
        <v>34</v>
      </c>
      <c r="B43" t="s">
        <v>35</v>
      </c>
    </row>
    <row r="44" spans="1:4">
      <c r="B44" t="s">
        <v>36</v>
      </c>
    </row>
    <row r="45" spans="1:4">
      <c r="A45" s="84"/>
    </row>
    <row r="46" spans="1:4" ht="28.9" customHeight="1">
      <c r="A46" s="87" t="s">
        <v>37</v>
      </c>
      <c r="B46" s="88" t="s">
        <v>38</v>
      </c>
    </row>
    <row r="47" spans="1:4">
      <c r="A47" s="84"/>
    </row>
    <row r="48" spans="1:4">
      <c r="A48" s="84" t="s">
        <v>39</v>
      </c>
      <c r="B48" t="s">
        <v>40</v>
      </c>
    </row>
    <row r="49" spans="1:3">
      <c r="A49" s="84"/>
    </row>
    <row r="50" spans="1:3">
      <c r="A50" s="84" t="s">
        <v>41</v>
      </c>
      <c r="B50" t="s">
        <v>42</v>
      </c>
    </row>
    <row r="51" spans="1:3">
      <c r="A51" s="84"/>
    </row>
    <row r="52" spans="1:3" ht="29">
      <c r="A52" s="87" t="s">
        <v>43</v>
      </c>
      <c r="B52" s="89" t="s">
        <v>44</v>
      </c>
    </row>
    <row r="53" spans="1:3">
      <c r="A53" s="84"/>
      <c r="B53" s="90" t="s">
        <v>45</v>
      </c>
    </row>
    <row r="54" spans="1:3">
      <c r="A54" s="84"/>
      <c r="B54" s="90"/>
    </row>
    <row r="55" spans="1:3" ht="29">
      <c r="A55" s="87" t="s">
        <v>46</v>
      </c>
      <c r="B55" s="133" t="s">
        <v>47</v>
      </c>
      <c r="C55" s="133"/>
    </row>
    <row r="56" spans="1:3">
      <c r="A56" s="84"/>
      <c r="B56" s="90"/>
    </row>
    <row r="57" spans="1:3">
      <c r="A57" s="87" t="s">
        <v>48</v>
      </c>
      <c r="B57" t="s">
        <v>49</v>
      </c>
    </row>
    <row r="58" spans="1:3">
      <c r="B58" t="s">
        <v>50</v>
      </c>
    </row>
    <row r="60" spans="1:3">
      <c r="A60" s="84" t="s">
        <v>51</v>
      </c>
      <c r="B60" t="s">
        <v>52</v>
      </c>
    </row>
    <row r="61" spans="1:3">
      <c r="A61" s="84"/>
    </row>
    <row r="62" spans="1:3" ht="86.5" customHeight="1">
      <c r="A62" s="113" t="s">
        <v>53</v>
      </c>
      <c r="B62" s="133" t="s">
        <v>54</v>
      </c>
      <c r="C62" s="133"/>
    </row>
    <row r="63" spans="1:3">
      <c r="A63" s="84"/>
    </row>
    <row r="64" spans="1:3">
      <c r="A64" s="84" t="s">
        <v>55</v>
      </c>
      <c r="B64" t="s">
        <v>56</v>
      </c>
    </row>
    <row r="65" spans="1:3" ht="31.9" customHeight="1">
      <c r="A65" s="115" t="s">
        <v>57</v>
      </c>
      <c r="B65" s="133" t="s">
        <v>58</v>
      </c>
      <c r="C65" s="133"/>
    </row>
    <row r="66" spans="1:3">
      <c r="A66" s="112" t="s">
        <v>59</v>
      </c>
      <c r="B66" t="s">
        <v>60</v>
      </c>
    </row>
    <row r="67" spans="1:3">
      <c r="A67" s="114" t="s">
        <v>61</v>
      </c>
      <c r="B67" s="27" t="s">
        <v>62</v>
      </c>
    </row>
    <row r="68" spans="1:3">
      <c r="A68" s="114" t="s">
        <v>63</v>
      </c>
      <c r="B68" s="27" t="s">
        <v>62</v>
      </c>
    </row>
    <row r="69" spans="1:3">
      <c r="A69" s="112" t="s">
        <v>64</v>
      </c>
      <c r="B69" t="s">
        <v>65</v>
      </c>
    </row>
    <row r="70" spans="1:3">
      <c r="A70" s="112"/>
    </row>
    <row r="71" spans="1:3">
      <c r="A71" s="84" t="s">
        <v>66</v>
      </c>
      <c r="B71" t="s">
        <v>67</v>
      </c>
    </row>
    <row r="72" spans="1:3" ht="30.65" customHeight="1">
      <c r="A72" s="115" t="s">
        <v>68</v>
      </c>
      <c r="B72" s="133" t="s">
        <v>69</v>
      </c>
      <c r="C72" s="133"/>
    </row>
    <row r="73" spans="1:3" ht="31.9" customHeight="1">
      <c r="A73" s="115" t="s">
        <v>70</v>
      </c>
      <c r="B73" s="133" t="s">
        <v>71</v>
      </c>
      <c r="C73" s="133"/>
    </row>
    <row r="74" spans="1:3">
      <c r="A74" s="112" t="s">
        <v>72</v>
      </c>
      <c r="B74" t="s">
        <v>73</v>
      </c>
    </row>
    <row r="75" spans="1:3">
      <c r="A75" s="112"/>
    </row>
    <row r="76" spans="1:3" ht="29">
      <c r="A76" s="87" t="s">
        <v>74</v>
      </c>
      <c r="B76" s="88" t="s">
        <v>75</v>
      </c>
    </row>
    <row r="77" spans="1:3">
      <c r="A77" s="84"/>
    </row>
    <row r="78" spans="1:3">
      <c r="A78" s="84" t="s">
        <v>76</v>
      </c>
      <c r="B78" t="s">
        <v>77</v>
      </c>
    </row>
    <row r="79" spans="1:3">
      <c r="A79" s="84"/>
    </row>
    <row r="80" spans="1:3">
      <c r="A80" s="83" t="s">
        <v>78</v>
      </c>
      <c r="B80" s="83"/>
      <c r="C80" s="83"/>
    </row>
    <row r="82" spans="1:3">
      <c r="A82" s="83" t="s">
        <v>79</v>
      </c>
      <c r="B82" s="83"/>
      <c r="C82" s="83"/>
    </row>
    <row r="84" spans="1:3" ht="16.149999999999999" customHeight="1">
      <c r="A84" t="s">
        <v>80</v>
      </c>
      <c r="B84" t="s">
        <v>81</v>
      </c>
    </row>
  </sheetData>
  <mergeCells count="7">
    <mergeCell ref="B73:C73"/>
    <mergeCell ref="B72:C72"/>
    <mergeCell ref="B33:D33"/>
    <mergeCell ref="B34:D34"/>
    <mergeCell ref="B55:C55"/>
    <mergeCell ref="B62:C62"/>
    <mergeCell ref="B65:C65"/>
  </mergeCells>
  <hyperlinks>
    <hyperlink ref="B17" r:id="rId1" xr:uid="{816803A7-2A65-4D01-ADA4-CC12062915B5}"/>
    <hyperlink ref="B20" r:id="rId2" xr:uid="{3E76AFDB-D3C1-4579-9FB3-6695B2CD95C5}"/>
    <hyperlink ref="B18" r:id="rId3" xr:uid="{22586A17-55D4-4382-81DB-0CBA44173F33}"/>
    <hyperlink ref="B19" r:id="rId4" xr:uid="{B728C05E-640B-4FDA-A6DA-D3F81E8176BB}"/>
    <hyperlink ref="B21" r:id="rId5" xr:uid="{BFD50BFF-8EAF-41E3-8E66-072895A3D201}"/>
    <hyperlink ref="B22" r:id="rId6" xr:uid="{405787E3-4447-4826-BD11-E9BFC663FD69}"/>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61A07-28DA-48FE-A332-CC51DA7166F7}">
  <sheetPr>
    <tabColor theme="9" tint="-0.499984740745262"/>
    <pageSetUpPr fitToPage="1"/>
  </sheetPr>
  <dimension ref="A1:AB129"/>
  <sheetViews>
    <sheetView topLeftCell="A21" zoomScale="80" zoomScaleNormal="80" workbookViewId="0">
      <selection activeCell="A27" sqref="A27:XFD89"/>
    </sheetView>
  </sheetViews>
  <sheetFormatPr defaultColWidth="8.81640625" defaultRowHeight="14.5"/>
  <cols>
    <col min="1" max="2" width="26.54296875" style="11" customWidth="1"/>
    <col min="3" max="3" width="35" style="11" customWidth="1"/>
    <col min="4" max="4" width="48.453125" style="11" bestFit="1" customWidth="1"/>
    <col min="5" max="5" width="21.26953125" style="11" customWidth="1"/>
    <col min="6" max="6" width="34.453125" style="11" customWidth="1"/>
    <col min="7" max="7" width="15.453125" style="11" hidden="1" customWidth="1"/>
    <col min="8" max="8" width="13.81640625" style="11" customWidth="1"/>
    <col min="9" max="9" width="23.26953125" style="11" customWidth="1"/>
    <col min="10" max="10" width="23.7265625" style="11" customWidth="1"/>
    <col min="11" max="11" width="9.54296875" style="11" hidden="1" customWidth="1"/>
    <col min="12" max="12" width="9.1796875" style="11" hidden="1" customWidth="1"/>
    <col min="13" max="13" width="13.26953125" style="11" customWidth="1"/>
    <col min="14" max="14" width="12.26953125" style="11" customWidth="1"/>
    <col min="15" max="15" width="10.1796875" style="11" bestFit="1" customWidth="1"/>
    <col min="16" max="16" width="12.26953125" style="11" bestFit="1" customWidth="1"/>
    <col min="17" max="17" width="20.26953125" style="20" customWidth="1"/>
    <col min="18" max="18" width="10.81640625" style="20" customWidth="1"/>
    <col min="19" max="19" width="14" style="11" bestFit="1" customWidth="1"/>
    <col min="20" max="16384" width="8.81640625" style="11"/>
  </cols>
  <sheetData>
    <row r="1" spans="1:19" customFormat="1" ht="18.5">
      <c r="A1" s="37" t="s">
        <v>82</v>
      </c>
      <c r="B1" s="38"/>
      <c r="C1" s="38"/>
      <c r="D1" s="38"/>
      <c r="E1" s="38"/>
      <c r="F1" s="38"/>
      <c r="G1" s="38"/>
      <c r="H1" s="38"/>
      <c r="I1" s="38"/>
      <c r="J1" s="49"/>
      <c r="K1" s="38"/>
      <c r="L1" s="38"/>
      <c r="M1" s="38"/>
      <c r="N1" s="38"/>
      <c r="O1" s="38"/>
      <c r="P1" s="38"/>
      <c r="Q1" s="38"/>
      <c r="R1" s="39" t="s">
        <v>83</v>
      </c>
    </row>
    <row r="2" spans="1:19" customFormat="1">
      <c r="A2" s="40" t="s">
        <v>392</v>
      </c>
      <c r="B2" s="38"/>
      <c r="C2" s="38"/>
      <c r="D2" s="38"/>
      <c r="E2" s="38"/>
      <c r="F2" s="38"/>
      <c r="G2" s="38"/>
      <c r="H2" s="38"/>
      <c r="I2" s="38"/>
      <c r="J2" s="49"/>
      <c r="K2" s="38"/>
      <c r="L2" s="38"/>
      <c r="M2" s="38"/>
      <c r="N2" s="38"/>
      <c r="O2" s="38"/>
      <c r="P2" s="38"/>
      <c r="Q2" s="38"/>
      <c r="R2" s="39" t="s">
        <v>84</v>
      </c>
    </row>
    <row r="3" spans="1:19" customFormat="1" ht="15" thickBot="1">
      <c r="A3" s="38"/>
      <c r="B3" s="38"/>
      <c r="C3" s="38"/>
      <c r="E3" s="49"/>
      <c r="F3" s="49"/>
      <c r="G3" s="49"/>
      <c r="H3" s="38"/>
      <c r="I3" s="40"/>
      <c r="J3" s="40"/>
      <c r="K3" s="40"/>
      <c r="L3" s="40"/>
      <c r="M3" s="40"/>
      <c r="N3" s="40"/>
      <c r="O3" s="40"/>
      <c r="P3" s="40"/>
      <c r="Q3" s="40"/>
      <c r="R3" s="40"/>
      <c r="S3" s="26"/>
    </row>
    <row r="4" spans="1:19" s="27" customFormat="1" ht="29.5" customHeight="1" thickBot="1">
      <c r="A4" s="73" t="s">
        <v>17</v>
      </c>
      <c r="B4" s="72"/>
      <c r="C4" s="137" t="s">
        <v>85</v>
      </c>
      <c r="D4" s="137"/>
      <c r="E4" s="147" t="s">
        <v>86</v>
      </c>
      <c r="F4" s="147"/>
      <c r="G4" s="147"/>
      <c r="H4" s="147"/>
      <c r="I4" s="147"/>
      <c r="J4" s="147"/>
      <c r="K4" s="147"/>
      <c r="L4" s="147"/>
      <c r="M4" s="147"/>
      <c r="N4" s="147"/>
      <c r="O4" s="147"/>
      <c r="P4" s="147"/>
      <c r="Q4" s="147"/>
      <c r="R4" s="147"/>
    </row>
    <row r="5" spans="1:19" s="27" customFormat="1" ht="41.5" customHeight="1" thickBot="1">
      <c r="A5" s="73" t="s">
        <v>19</v>
      </c>
      <c r="B5" s="130" t="s">
        <v>87</v>
      </c>
      <c r="C5" s="132" t="str">
        <f>VLOOKUP($B$5,$B$6:$D$11,2,FALSE)</f>
        <v>Auto-fills</v>
      </c>
      <c r="D5" s="129" t="str">
        <f>VLOOKUP($B$5,$B$6:$D$11,3,FALSE)</f>
        <v>Auto-fills</v>
      </c>
      <c r="E5" s="147" t="s">
        <v>88</v>
      </c>
      <c r="F5" s="147"/>
      <c r="G5" s="147"/>
      <c r="H5" s="147"/>
      <c r="I5" s="147"/>
      <c r="J5" s="147"/>
      <c r="K5" s="147"/>
      <c r="L5" s="147"/>
      <c r="M5" s="147"/>
      <c r="N5" s="147"/>
      <c r="O5" s="147"/>
      <c r="P5" s="147"/>
      <c r="Q5" s="147"/>
      <c r="R5" s="147"/>
    </row>
    <row r="6" spans="1:19" s="27" customFormat="1" hidden="1">
      <c r="A6" s="43"/>
      <c r="B6" s="41" t="s">
        <v>87</v>
      </c>
      <c r="C6" s="42" t="s">
        <v>89</v>
      </c>
      <c r="D6" s="42" t="s">
        <v>89</v>
      </c>
      <c r="E6" s="41"/>
      <c r="F6" s="41"/>
      <c r="G6" s="41"/>
      <c r="H6" s="68"/>
      <c r="I6" s="41"/>
      <c r="J6" s="41"/>
      <c r="K6" s="41"/>
      <c r="L6" s="41"/>
      <c r="M6" s="41"/>
      <c r="N6" s="41"/>
      <c r="O6" s="41"/>
      <c r="P6" s="41"/>
      <c r="Q6" s="41"/>
      <c r="R6" s="41"/>
    </row>
    <row r="7" spans="1:19" customFormat="1" hidden="1">
      <c r="A7" s="43"/>
      <c r="B7" s="41" t="s">
        <v>90</v>
      </c>
      <c r="C7" s="42">
        <v>0.57499999999999996</v>
      </c>
      <c r="D7" s="43" t="s">
        <v>91</v>
      </c>
      <c r="E7" s="41"/>
      <c r="F7" s="69"/>
      <c r="G7" s="69"/>
      <c r="H7" s="68"/>
      <c r="I7" s="69"/>
      <c r="J7" s="69"/>
      <c r="K7" s="69"/>
      <c r="L7" s="69"/>
      <c r="M7" s="69"/>
      <c r="N7" s="69"/>
      <c r="O7" s="69"/>
      <c r="P7" s="69"/>
      <c r="Q7" s="69"/>
      <c r="R7" s="69"/>
      <c r="S7" s="11"/>
    </row>
    <row r="8" spans="1:19" customFormat="1" hidden="1">
      <c r="A8" s="43"/>
      <c r="B8" s="41" t="s">
        <v>92</v>
      </c>
      <c r="C8" s="44">
        <v>0.56000000000000005</v>
      </c>
      <c r="D8" s="41" t="s">
        <v>93</v>
      </c>
      <c r="E8" s="41"/>
      <c r="F8" s="69"/>
      <c r="G8" s="69"/>
      <c r="H8" s="68"/>
      <c r="I8" s="69"/>
      <c r="J8" s="69"/>
      <c r="K8" s="69"/>
      <c r="L8" s="69"/>
      <c r="M8" s="69"/>
      <c r="N8" s="69"/>
      <c r="O8" s="69"/>
      <c r="P8" s="69"/>
      <c r="Q8" s="69"/>
      <c r="R8" s="69"/>
      <c r="S8" s="11"/>
    </row>
    <row r="9" spans="1:19" customFormat="1" hidden="1">
      <c r="A9" s="43"/>
      <c r="B9" s="41" t="s">
        <v>388</v>
      </c>
      <c r="C9" s="42">
        <v>0.58499999999999996</v>
      </c>
      <c r="D9" s="41" t="s">
        <v>390</v>
      </c>
      <c r="E9" s="41"/>
      <c r="F9" s="69"/>
      <c r="G9" s="69"/>
      <c r="H9" s="69"/>
      <c r="I9" s="69"/>
      <c r="J9" s="69"/>
      <c r="K9" s="69"/>
      <c r="L9" s="69"/>
      <c r="M9" s="69"/>
      <c r="N9" s="69"/>
      <c r="O9" s="69"/>
      <c r="P9" s="69"/>
      <c r="Q9" s="69"/>
      <c r="R9" s="69"/>
    </row>
    <row r="10" spans="1:19" customFormat="1" hidden="1">
      <c r="A10" s="43"/>
      <c r="B10" s="41" t="s">
        <v>389</v>
      </c>
      <c r="C10" s="42">
        <v>0.625</v>
      </c>
      <c r="D10" s="41" t="s">
        <v>391</v>
      </c>
      <c r="E10" s="41"/>
      <c r="F10" s="69"/>
      <c r="G10" s="69"/>
      <c r="H10" s="69"/>
      <c r="I10" s="69"/>
      <c r="J10" s="69"/>
      <c r="K10" s="69"/>
      <c r="L10" s="69"/>
      <c r="M10" s="69"/>
      <c r="N10" s="69"/>
      <c r="O10" s="69"/>
      <c r="P10" s="69"/>
      <c r="Q10" s="69"/>
      <c r="R10" s="69"/>
    </row>
    <row r="11" spans="1:19" customFormat="1" hidden="1">
      <c r="A11" s="43"/>
      <c r="B11" s="41" t="s">
        <v>95</v>
      </c>
      <c r="C11" s="42"/>
      <c r="D11" s="41" t="s">
        <v>96</v>
      </c>
      <c r="E11" s="41"/>
      <c r="F11" s="68"/>
      <c r="G11" s="68"/>
      <c r="H11" s="69"/>
      <c r="I11" s="69"/>
      <c r="J11" s="69"/>
      <c r="K11" s="69"/>
      <c r="L11" s="69"/>
      <c r="M11" s="69"/>
      <c r="N11" s="69"/>
      <c r="O11" s="69"/>
      <c r="P11" s="69"/>
      <c r="Q11" s="69"/>
      <c r="R11" s="69"/>
    </row>
    <row r="12" spans="1:19" s="1" customFormat="1" ht="30" customHeight="1">
      <c r="A12" s="71" t="s">
        <v>22</v>
      </c>
      <c r="B12" s="142" t="s">
        <v>97</v>
      </c>
      <c r="C12" s="143"/>
      <c r="D12" s="92" t="s">
        <v>98</v>
      </c>
      <c r="E12" s="148" t="s">
        <v>99</v>
      </c>
      <c r="F12" s="148"/>
      <c r="G12" s="148"/>
      <c r="H12" s="148"/>
      <c r="I12" s="148"/>
      <c r="J12" s="148"/>
      <c r="K12" s="148"/>
      <c r="L12" s="148"/>
      <c r="M12" s="148"/>
      <c r="N12" s="148"/>
      <c r="O12" s="148"/>
      <c r="P12" s="148"/>
      <c r="Q12" s="148"/>
      <c r="R12" s="148"/>
    </row>
    <row r="13" spans="1:19" s="1" customFormat="1" ht="30" customHeight="1">
      <c r="A13" s="71" t="s">
        <v>28</v>
      </c>
      <c r="B13" s="141"/>
      <c r="C13" s="141"/>
      <c r="D13" s="40"/>
      <c r="E13" s="148"/>
      <c r="F13" s="148"/>
      <c r="G13" s="148"/>
      <c r="H13" s="148"/>
      <c r="I13" s="148"/>
      <c r="J13" s="148"/>
      <c r="K13" s="148"/>
      <c r="L13" s="148"/>
      <c r="M13" s="148"/>
      <c r="N13" s="148"/>
      <c r="O13" s="148"/>
      <c r="P13" s="148"/>
      <c r="Q13" s="148"/>
      <c r="R13" s="148"/>
    </row>
    <row r="14" spans="1:19" s="1" customFormat="1" ht="30" customHeight="1">
      <c r="A14" s="71" t="s">
        <v>30</v>
      </c>
      <c r="B14" s="141"/>
      <c r="C14" s="141"/>
      <c r="D14" s="40"/>
      <c r="E14" s="147" t="s">
        <v>100</v>
      </c>
      <c r="F14" s="147" t="s">
        <v>101</v>
      </c>
      <c r="G14" s="147"/>
      <c r="H14" s="147"/>
      <c r="I14" s="147"/>
      <c r="J14" s="147"/>
      <c r="K14" s="147"/>
      <c r="L14" s="147"/>
      <c r="M14" s="147"/>
      <c r="N14" s="147"/>
      <c r="O14" s="147"/>
      <c r="P14" s="147"/>
      <c r="Q14" s="147"/>
      <c r="R14" s="147"/>
    </row>
    <row r="15" spans="1:19" s="1" customFormat="1" ht="30" customHeight="1">
      <c r="A15" s="71" t="s">
        <v>32</v>
      </c>
      <c r="B15" s="141"/>
      <c r="C15" s="141"/>
      <c r="D15" s="40"/>
      <c r="E15" s="96" t="s">
        <v>102</v>
      </c>
      <c r="F15" s="38"/>
      <c r="G15" s="38"/>
      <c r="H15" s="49"/>
      <c r="I15" s="49"/>
      <c r="J15" s="49"/>
      <c r="K15" s="49"/>
      <c r="L15" s="49"/>
      <c r="M15" s="49"/>
      <c r="N15" s="49"/>
      <c r="O15" s="49"/>
      <c r="P15" s="49"/>
      <c r="Q15" s="49"/>
      <c r="R15" s="49"/>
    </row>
    <row r="16" spans="1:19" s="1" customFormat="1" ht="34.9" customHeight="1">
      <c r="A16" s="71" t="s">
        <v>34</v>
      </c>
      <c r="B16" s="144"/>
      <c r="C16" s="144"/>
      <c r="D16" s="146" t="s">
        <v>103</v>
      </c>
      <c r="E16" s="40"/>
      <c r="F16" s="38"/>
      <c r="G16" s="38"/>
      <c r="H16" s="49"/>
      <c r="I16" s="49"/>
      <c r="J16" s="49"/>
      <c r="K16" s="49"/>
      <c r="L16" s="49"/>
      <c r="M16" s="49"/>
      <c r="N16" s="49"/>
      <c r="O16" s="49"/>
      <c r="P16" s="49"/>
      <c r="Q16" s="49"/>
      <c r="R16" s="49"/>
    </row>
    <row r="17" spans="1:28" s="1" customFormat="1" ht="28.9" customHeight="1">
      <c r="A17" s="38"/>
      <c r="B17" s="145" t="s">
        <v>104</v>
      </c>
      <c r="C17" s="145"/>
      <c r="D17" s="146"/>
      <c r="E17" s="91"/>
      <c r="F17" s="91"/>
      <c r="G17" s="38"/>
      <c r="H17" s="49"/>
      <c r="I17" s="151" t="s">
        <v>105</v>
      </c>
      <c r="J17" s="151"/>
      <c r="K17" s="151"/>
      <c r="L17" s="151"/>
      <c r="M17" s="151"/>
      <c r="N17" s="151"/>
      <c r="O17" s="151"/>
      <c r="P17" s="151"/>
      <c r="Q17" s="49"/>
      <c r="R17" s="49"/>
    </row>
    <row r="18" spans="1:28" customFormat="1" ht="15" thickBot="1">
      <c r="A18" s="11"/>
      <c r="B18" s="11"/>
      <c r="C18" s="11"/>
      <c r="D18" s="11"/>
      <c r="E18" s="49"/>
      <c r="F18" s="49"/>
      <c r="G18" s="49"/>
      <c r="H18" s="49"/>
      <c r="I18" s="49"/>
      <c r="J18" s="49"/>
      <c r="K18" s="49"/>
      <c r="L18" s="49"/>
      <c r="M18" s="49"/>
      <c r="N18" s="49"/>
      <c r="O18" s="49"/>
      <c r="P18" s="49"/>
      <c r="Q18" s="49"/>
      <c r="R18" s="49"/>
    </row>
    <row r="19" spans="1:28" ht="19.5" customHeight="1" thickBot="1">
      <c r="A19" s="61"/>
      <c r="B19" s="64"/>
      <c r="C19" s="64"/>
      <c r="D19" s="64"/>
      <c r="E19" s="64"/>
      <c r="F19" s="64"/>
      <c r="G19" s="76" t="s">
        <v>106</v>
      </c>
      <c r="H19" s="61"/>
      <c r="I19" s="138" t="s">
        <v>55</v>
      </c>
      <c r="J19" s="139"/>
      <c r="K19" s="139"/>
      <c r="L19" s="139"/>
      <c r="M19" s="140"/>
      <c r="N19" s="139" t="s">
        <v>66</v>
      </c>
      <c r="O19" s="139"/>
      <c r="P19" s="139"/>
      <c r="Q19" s="149" t="s">
        <v>107</v>
      </c>
      <c r="R19" s="150"/>
    </row>
    <row r="20" spans="1:28" s="12" customFormat="1" ht="44" thickBot="1">
      <c r="A20" s="62" t="s">
        <v>108</v>
      </c>
      <c r="B20" s="65" t="s">
        <v>109</v>
      </c>
      <c r="C20" s="65" t="s">
        <v>41</v>
      </c>
      <c r="D20" s="66" t="s">
        <v>110</v>
      </c>
      <c r="E20" s="67" t="s">
        <v>111</v>
      </c>
      <c r="F20" s="67" t="s">
        <v>112</v>
      </c>
      <c r="G20" s="75" t="s">
        <v>113</v>
      </c>
      <c r="H20" s="63" t="s">
        <v>51</v>
      </c>
      <c r="I20" s="58" t="s">
        <v>57</v>
      </c>
      <c r="J20" s="48" t="s">
        <v>59</v>
      </c>
      <c r="K20" s="50" t="s">
        <v>61</v>
      </c>
      <c r="L20" s="51" t="s">
        <v>63</v>
      </c>
      <c r="M20" s="60" t="s">
        <v>64</v>
      </c>
      <c r="N20" s="46" t="s">
        <v>68</v>
      </c>
      <c r="O20" s="46" t="s">
        <v>70</v>
      </c>
      <c r="P20" s="46" t="s">
        <v>72</v>
      </c>
      <c r="Q20" s="58" t="s">
        <v>114</v>
      </c>
      <c r="R20" s="59" t="s">
        <v>76</v>
      </c>
      <c r="U20" s="47"/>
      <c r="V20" s="47"/>
      <c r="W20" s="47"/>
      <c r="X20" s="47"/>
      <c r="Y20" s="47"/>
      <c r="Z20" s="47"/>
      <c r="AA20" s="47"/>
      <c r="AB20" s="47"/>
    </row>
    <row r="21" spans="1:28" s="31" customFormat="1">
      <c r="A21" s="70"/>
      <c r="B21" s="29"/>
      <c r="C21" s="29"/>
      <c r="D21" s="28"/>
      <c r="E21" s="30"/>
      <c r="F21" s="45"/>
      <c r="G21" s="74" t="s">
        <v>115</v>
      </c>
      <c r="H21" s="35" t="s">
        <v>116</v>
      </c>
      <c r="I21" s="33"/>
      <c r="J21" s="34"/>
      <c r="K21" s="52">
        <f>IFERROR(MATCH(I21,'County Mileage Chart'!$A$2:$A$62,0),0)</f>
        <v>0</v>
      </c>
      <c r="L21" s="53">
        <f>IFERROR(MATCH(J21,'County Mileage Chart'!$A$2:$A$62,0),0)</f>
        <v>0</v>
      </c>
      <c r="M21" s="36">
        <f>ROUND(IF(OR(K21=0,L21=0),0,IFERROR(IF(OR(K21&lt;&gt;0,L21&lt;&gt;0)*L21-K21=0,0,INDEX('County Mileage Chart'!$B$2:$BJ$61,K21,L21)),0)),2)</f>
        <v>0</v>
      </c>
      <c r="N21" s="54">
        <v>0</v>
      </c>
      <c r="O21" s="55">
        <v>0</v>
      </c>
      <c r="P21" s="56">
        <f>ROUND(O21-N21,2)</f>
        <v>0</v>
      </c>
      <c r="Q21" s="56">
        <f>ROUND(IF(AND(P21&gt;0,H21="YES"),2*P21,IF(AND(P21&gt;0,H21="NO"),P21,IF(AND(M21&gt;0,H21="YES"),2*M21,(IF(AND(M21&gt;0,H21="NO"),M21,0))))),2)</f>
        <v>0</v>
      </c>
      <c r="R21" s="57">
        <f>ROUND(IF(AND(Q21&gt;0,H21="YES"),Q21*$C$5,IF(AND(Q21&gt;0,H21="NO"),Q21*$C$5,IF(AND(M21&gt;0,H21="YES"),2*M21*$C$5,(IF(AND(M21&gt;0,H21="NO"),M21,P21))))),2)</f>
        <v>0</v>
      </c>
      <c r="T21" s="32"/>
      <c r="U21" s="32"/>
    </row>
    <row r="22" spans="1:28">
      <c r="A22" s="70"/>
      <c r="B22" s="29"/>
      <c r="C22" s="29"/>
      <c r="D22" s="28"/>
      <c r="E22" s="30"/>
      <c r="F22" s="45"/>
      <c r="G22" s="74" t="s">
        <v>115</v>
      </c>
      <c r="H22" s="35" t="s">
        <v>116</v>
      </c>
      <c r="I22" s="33"/>
      <c r="J22" s="34"/>
      <c r="K22" s="52">
        <f>IFERROR(MATCH(I22,'County Mileage Chart'!$A$2:$A$62,0),0)</f>
        <v>0</v>
      </c>
      <c r="L22" s="53">
        <f>IFERROR(MATCH(J22,'County Mileage Chart'!$A$2:$A$62,0),0)</f>
        <v>0</v>
      </c>
      <c r="M22" s="36">
        <f>ROUND(IF(OR(K22=0,L22=0),0,IFERROR(IF(OR(K22&lt;&gt;0,L22&lt;&gt;0)*L22-K22=0,0,INDEX('County Mileage Chart'!$B$2:$BJ$60,K22,L22)),0)),2)</f>
        <v>0</v>
      </c>
      <c r="N22" s="54">
        <v>0</v>
      </c>
      <c r="O22" s="55">
        <v>0</v>
      </c>
      <c r="P22" s="56">
        <f t="shared" ref="P22:P85" si="0">ROUND(O22-N22,2)</f>
        <v>0</v>
      </c>
      <c r="Q22" s="56">
        <f t="shared" ref="Q22:Q85" si="1">ROUND(IF(AND(P22&gt;0,H22="YES"),2*P22,IF(AND(P22&gt;0,H22="NO"),P22,IF(AND(M22&gt;0,H22="YES"),2*M22,(IF(AND(M22&gt;0,H22="NO"),M22,0))))),2)</f>
        <v>0</v>
      </c>
      <c r="R22" s="57">
        <f t="shared" ref="R22:R85" si="2">ROUND(IF(AND(Q22&gt;0,H22="YES"),Q22*$C$5,IF(AND(Q22&gt;0,H22="NO"),Q22*$C$5,IF(AND(M22&gt;0,H22="YES"),2*M22*$C$5,(IF(AND(M22&gt;0,H22="NO"),M22,P22))))),2)</f>
        <v>0</v>
      </c>
    </row>
    <row r="23" spans="1:28">
      <c r="A23" s="70"/>
      <c r="B23" s="29"/>
      <c r="C23" s="29"/>
      <c r="D23" s="28"/>
      <c r="E23" s="30"/>
      <c r="F23" s="45"/>
      <c r="G23" s="74" t="s">
        <v>115</v>
      </c>
      <c r="H23" s="35" t="s">
        <v>116</v>
      </c>
      <c r="I23" s="33"/>
      <c r="J23" s="34"/>
      <c r="K23" s="52">
        <f>IFERROR(MATCH(I23,'County Mileage Chart'!$A$2:$A$62,0),0)</f>
        <v>0</v>
      </c>
      <c r="L23" s="53">
        <f>IFERROR(MATCH(J23,'County Mileage Chart'!$A$2:$A$62,0),0)</f>
        <v>0</v>
      </c>
      <c r="M23" s="36">
        <f>ROUND(IF(OR(K23=0,L23=0),0,IFERROR(IF(OR(K23&lt;&gt;0,L23&lt;&gt;0)*L23-K23=0,0,INDEX('County Mileage Chart'!$B$2:$BJ$60,K23,L23)),0)),2)</f>
        <v>0</v>
      </c>
      <c r="N23" s="54">
        <v>0</v>
      </c>
      <c r="O23" s="55">
        <v>0</v>
      </c>
      <c r="P23" s="56">
        <f t="shared" si="0"/>
        <v>0</v>
      </c>
      <c r="Q23" s="56">
        <f t="shared" si="1"/>
        <v>0</v>
      </c>
      <c r="R23" s="57">
        <f t="shared" si="2"/>
        <v>0</v>
      </c>
    </row>
    <row r="24" spans="1:28">
      <c r="A24" s="70"/>
      <c r="B24" s="29"/>
      <c r="C24" s="29"/>
      <c r="D24" s="28"/>
      <c r="E24" s="30"/>
      <c r="F24" s="45"/>
      <c r="G24" s="74" t="s">
        <v>115</v>
      </c>
      <c r="H24" s="35" t="s">
        <v>116</v>
      </c>
      <c r="I24" s="33"/>
      <c r="J24" s="34"/>
      <c r="K24" s="52">
        <f>IFERROR(MATCH(I24,'County Mileage Chart'!$A$2:$A$62,0),0)</f>
        <v>0</v>
      </c>
      <c r="L24" s="53">
        <f>IFERROR(MATCH(J24,'County Mileage Chart'!$A$2:$A$62,0),0)</f>
        <v>0</v>
      </c>
      <c r="M24" s="36">
        <f>ROUND(IF(OR(K24=0,L24=0),0,IFERROR(IF(OR(K24&lt;&gt;0,L24&lt;&gt;0)*L24-K24=0,0,INDEX('County Mileage Chart'!$B$2:$BJ$60,K24,L24)),0)),2)</f>
        <v>0</v>
      </c>
      <c r="N24" s="54">
        <v>0</v>
      </c>
      <c r="O24" s="55">
        <v>0</v>
      </c>
      <c r="P24" s="56">
        <f t="shared" si="0"/>
        <v>0</v>
      </c>
      <c r="Q24" s="56">
        <f t="shared" si="1"/>
        <v>0</v>
      </c>
      <c r="R24" s="57">
        <f t="shared" si="2"/>
        <v>0</v>
      </c>
    </row>
    <row r="25" spans="1:28">
      <c r="A25" s="70"/>
      <c r="B25" s="29"/>
      <c r="C25" s="29"/>
      <c r="D25" s="28"/>
      <c r="E25" s="30"/>
      <c r="F25" s="45"/>
      <c r="G25" s="74" t="s">
        <v>115</v>
      </c>
      <c r="H25" s="35" t="s">
        <v>116</v>
      </c>
      <c r="I25" s="33"/>
      <c r="J25" s="34"/>
      <c r="K25" s="52">
        <f>IFERROR(MATCH(I25,'County Mileage Chart'!$A$2:$A$62,0),0)</f>
        <v>0</v>
      </c>
      <c r="L25" s="53">
        <f>IFERROR(MATCH(J25,'County Mileage Chart'!$A$2:$A$62,0),0)</f>
        <v>0</v>
      </c>
      <c r="M25" s="36">
        <f>ROUND(IF(OR(K25=0,L25=0),0,IFERROR(IF(OR(K25&lt;&gt;0,L25&lt;&gt;0)*L25-K25=0,0,INDEX('County Mileage Chart'!$B$2:$BJ$60,K25,L25)),0)),2)</f>
        <v>0</v>
      </c>
      <c r="N25" s="54">
        <v>0</v>
      </c>
      <c r="O25" s="55">
        <v>0</v>
      </c>
      <c r="P25" s="56">
        <f t="shared" si="0"/>
        <v>0</v>
      </c>
      <c r="Q25" s="56">
        <f t="shared" si="1"/>
        <v>0</v>
      </c>
      <c r="R25" s="57">
        <f t="shared" si="2"/>
        <v>0</v>
      </c>
    </row>
    <row r="26" spans="1:28">
      <c r="A26" s="70"/>
      <c r="B26" s="29"/>
      <c r="C26" s="29"/>
      <c r="D26" s="28"/>
      <c r="E26" s="30"/>
      <c r="F26" s="45"/>
      <c r="G26" s="74" t="s">
        <v>115</v>
      </c>
      <c r="H26" s="35" t="s">
        <v>116</v>
      </c>
      <c r="I26" s="33"/>
      <c r="J26" s="34"/>
      <c r="K26" s="52">
        <f>IFERROR(MATCH(I26,'County Mileage Chart'!$A$2:$A$62,0),0)</f>
        <v>0</v>
      </c>
      <c r="L26" s="53">
        <f>IFERROR(MATCH(J26,'County Mileage Chart'!$A$2:$A$62,0),0)</f>
        <v>0</v>
      </c>
      <c r="M26" s="36">
        <f>ROUND(IF(OR(K26=0,L26=0),0,IFERROR(IF(OR(K26&lt;&gt;0,L26&lt;&gt;0)*L26-K26=0,0,INDEX('County Mileage Chart'!$B$2:$BJ$60,K26,L26)),0)),2)</f>
        <v>0</v>
      </c>
      <c r="N26" s="54">
        <v>0</v>
      </c>
      <c r="O26" s="55">
        <v>0</v>
      </c>
      <c r="P26" s="56">
        <f t="shared" si="0"/>
        <v>0</v>
      </c>
      <c r="Q26" s="56">
        <f t="shared" si="1"/>
        <v>0</v>
      </c>
      <c r="R26" s="57">
        <f t="shared" si="2"/>
        <v>0</v>
      </c>
    </row>
    <row r="27" spans="1:28">
      <c r="A27" s="70"/>
      <c r="B27" s="29"/>
      <c r="C27" s="29"/>
      <c r="D27" s="28"/>
      <c r="E27" s="30"/>
      <c r="F27" s="45"/>
      <c r="G27" s="74" t="s">
        <v>115</v>
      </c>
      <c r="H27" s="35" t="s">
        <v>116</v>
      </c>
      <c r="I27" s="33"/>
      <c r="J27" s="34"/>
      <c r="K27" s="52">
        <f>IFERROR(MATCH(I27,'County Mileage Chart'!$A$2:$A$62,0),0)</f>
        <v>0</v>
      </c>
      <c r="L27" s="53">
        <f>IFERROR(MATCH(J27,'County Mileage Chart'!$A$2:$A$62,0),0)</f>
        <v>0</v>
      </c>
      <c r="M27" s="36">
        <f>ROUND(IF(OR(K27=0,L27=0),0,IFERROR(IF(OR(K27&lt;&gt;0,L27&lt;&gt;0)*L27-K27=0,0,INDEX('County Mileage Chart'!$B$2:$BJ$60,K27,L27)),0)),2)</f>
        <v>0</v>
      </c>
      <c r="N27" s="54">
        <v>0</v>
      </c>
      <c r="O27" s="55">
        <v>0</v>
      </c>
      <c r="P27" s="56">
        <f t="shared" si="0"/>
        <v>0</v>
      </c>
      <c r="Q27" s="56">
        <f t="shared" si="1"/>
        <v>0</v>
      </c>
      <c r="R27" s="57">
        <f t="shared" si="2"/>
        <v>0</v>
      </c>
    </row>
    <row r="28" spans="1:28">
      <c r="A28" s="70"/>
      <c r="B28" s="29"/>
      <c r="C28" s="29"/>
      <c r="D28" s="28"/>
      <c r="E28" s="30"/>
      <c r="F28" s="45"/>
      <c r="G28" s="74" t="s">
        <v>115</v>
      </c>
      <c r="H28" s="35" t="s">
        <v>116</v>
      </c>
      <c r="I28" s="33"/>
      <c r="J28" s="34"/>
      <c r="K28" s="52">
        <f>IFERROR(MATCH(I28,'County Mileage Chart'!$A$2:$A$62,0),0)</f>
        <v>0</v>
      </c>
      <c r="L28" s="53">
        <f>IFERROR(MATCH(J28,'County Mileage Chart'!$A$2:$A$62,0),0)</f>
        <v>0</v>
      </c>
      <c r="M28" s="36">
        <f>ROUND(IF(OR(K28=0,L28=0),0,IFERROR(IF(OR(K28&lt;&gt;0,L28&lt;&gt;0)*L28-K28=0,0,INDEX('County Mileage Chart'!$B$2:$BJ$60,K28,L28)),0)),2)</f>
        <v>0</v>
      </c>
      <c r="N28" s="54">
        <v>0</v>
      </c>
      <c r="O28" s="55">
        <v>0</v>
      </c>
      <c r="P28" s="56">
        <f t="shared" si="0"/>
        <v>0</v>
      </c>
      <c r="Q28" s="56">
        <f t="shared" si="1"/>
        <v>0</v>
      </c>
      <c r="R28" s="57">
        <f t="shared" si="2"/>
        <v>0</v>
      </c>
    </row>
    <row r="29" spans="1:28">
      <c r="A29" s="70"/>
      <c r="B29" s="29"/>
      <c r="C29" s="29"/>
      <c r="D29" s="28"/>
      <c r="E29" s="30"/>
      <c r="F29" s="45"/>
      <c r="G29" s="74" t="s">
        <v>115</v>
      </c>
      <c r="H29" s="35" t="s">
        <v>116</v>
      </c>
      <c r="I29" s="33"/>
      <c r="J29" s="34"/>
      <c r="K29" s="52">
        <f>IFERROR(MATCH(I29,'County Mileage Chart'!$A$2:$A$62,0),0)</f>
        <v>0</v>
      </c>
      <c r="L29" s="53">
        <f>IFERROR(MATCH(J29,'County Mileage Chart'!$A$2:$A$62,0),0)</f>
        <v>0</v>
      </c>
      <c r="M29" s="36">
        <f>ROUND(IF(OR(K29=0,L29=0),0,IFERROR(IF(OR(K29&lt;&gt;0,L29&lt;&gt;0)*L29-K29=0,0,INDEX('County Mileage Chart'!$B$2:$BJ$60,K29,L29)),0)),2)</f>
        <v>0</v>
      </c>
      <c r="N29" s="54">
        <v>0</v>
      </c>
      <c r="O29" s="55">
        <v>0</v>
      </c>
      <c r="P29" s="56">
        <f t="shared" si="0"/>
        <v>0</v>
      </c>
      <c r="Q29" s="56">
        <f t="shared" si="1"/>
        <v>0</v>
      </c>
      <c r="R29" s="57">
        <f t="shared" si="2"/>
        <v>0</v>
      </c>
    </row>
    <row r="30" spans="1:28">
      <c r="A30" s="70"/>
      <c r="B30" s="29"/>
      <c r="C30" s="29"/>
      <c r="D30" s="28"/>
      <c r="E30" s="30"/>
      <c r="F30" s="45"/>
      <c r="G30" s="74" t="s">
        <v>115</v>
      </c>
      <c r="H30" s="35" t="s">
        <v>116</v>
      </c>
      <c r="I30" s="33"/>
      <c r="J30" s="34"/>
      <c r="K30" s="52">
        <f>IFERROR(MATCH(I30,'County Mileage Chart'!$A$2:$A$62,0),0)</f>
        <v>0</v>
      </c>
      <c r="L30" s="53">
        <f>IFERROR(MATCH(J30,'County Mileage Chart'!$A$2:$A$62,0),0)</f>
        <v>0</v>
      </c>
      <c r="M30" s="36">
        <f>ROUND(IF(OR(K30=0,L30=0),0,IFERROR(IF(OR(K30&lt;&gt;0,L30&lt;&gt;0)*L30-K30=0,0,INDEX('County Mileage Chart'!$B$2:$BJ$60,K30,L30)),0)),2)</f>
        <v>0</v>
      </c>
      <c r="N30" s="54">
        <v>0</v>
      </c>
      <c r="O30" s="55">
        <v>0</v>
      </c>
      <c r="P30" s="56">
        <f t="shared" si="0"/>
        <v>0</v>
      </c>
      <c r="Q30" s="56">
        <f t="shared" si="1"/>
        <v>0</v>
      </c>
      <c r="R30" s="57">
        <f t="shared" si="2"/>
        <v>0</v>
      </c>
    </row>
    <row r="31" spans="1:28">
      <c r="A31" s="70"/>
      <c r="B31" s="29"/>
      <c r="C31" s="29"/>
      <c r="D31" s="28"/>
      <c r="E31" s="30"/>
      <c r="F31" s="45"/>
      <c r="G31" s="74" t="s">
        <v>115</v>
      </c>
      <c r="H31" s="35" t="s">
        <v>116</v>
      </c>
      <c r="I31" s="33"/>
      <c r="J31" s="34"/>
      <c r="K31" s="52">
        <f>IFERROR(MATCH(I31,'County Mileage Chart'!$A$2:$A$62,0),0)</f>
        <v>0</v>
      </c>
      <c r="L31" s="53">
        <f>IFERROR(MATCH(J31,'County Mileage Chart'!$A$2:$A$62,0),0)</f>
        <v>0</v>
      </c>
      <c r="M31" s="36">
        <f>ROUND(IF(OR(K31=0,L31=0),0,IFERROR(IF(OR(K31&lt;&gt;0,L31&lt;&gt;0)*L31-K31=0,0,INDEX('County Mileage Chart'!$B$2:$BJ$60,K31,L31)),0)),2)</f>
        <v>0</v>
      </c>
      <c r="N31" s="54">
        <v>0</v>
      </c>
      <c r="O31" s="55">
        <v>0</v>
      </c>
      <c r="P31" s="56">
        <f t="shared" si="0"/>
        <v>0</v>
      </c>
      <c r="Q31" s="56">
        <f t="shared" si="1"/>
        <v>0</v>
      </c>
      <c r="R31" s="57">
        <f t="shared" si="2"/>
        <v>0</v>
      </c>
    </row>
    <row r="32" spans="1:28">
      <c r="A32" s="70"/>
      <c r="B32" s="29"/>
      <c r="C32" s="29"/>
      <c r="D32" s="28"/>
      <c r="E32" s="30"/>
      <c r="F32" s="45"/>
      <c r="G32" s="74" t="s">
        <v>115</v>
      </c>
      <c r="H32" s="35" t="s">
        <v>116</v>
      </c>
      <c r="I32" s="33"/>
      <c r="J32" s="34"/>
      <c r="K32" s="52">
        <f>IFERROR(MATCH(I32,'County Mileage Chart'!$A$2:$A$62,0),0)</f>
        <v>0</v>
      </c>
      <c r="L32" s="53">
        <f>IFERROR(MATCH(J32,'County Mileage Chart'!$A$2:$A$62,0),0)</f>
        <v>0</v>
      </c>
      <c r="M32" s="36">
        <f>ROUND(IF(OR(K32=0,L32=0),0,IFERROR(IF(OR(K32&lt;&gt;0,L32&lt;&gt;0)*L32-K32=0,0,INDEX('County Mileage Chart'!$B$2:$BJ$60,K32,L32)),0)),2)</f>
        <v>0</v>
      </c>
      <c r="N32" s="54">
        <v>0</v>
      </c>
      <c r="O32" s="55">
        <v>0</v>
      </c>
      <c r="P32" s="56">
        <f t="shared" si="0"/>
        <v>0</v>
      </c>
      <c r="Q32" s="56">
        <f t="shared" si="1"/>
        <v>0</v>
      </c>
      <c r="R32" s="57">
        <f t="shared" si="2"/>
        <v>0</v>
      </c>
    </row>
    <row r="33" spans="1:18">
      <c r="A33" s="70"/>
      <c r="B33" s="29"/>
      <c r="C33" s="29"/>
      <c r="D33" s="28"/>
      <c r="E33" s="30"/>
      <c r="F33" s="45"/>
      <c r="G33" s="74" t="s">
        <v>115</v>
      </c>
      <c r="H33" s="35" t="s">
        <v>116</v>
      </c>
      <c r="I33" s="33"/>
      <c r="J33" s="34"/>
      <c r="K33" s="52">
        <f>IFERROR(MATCH(I33,'County Mileage Chart'!$A$2:$A$62,0),0)</f>
        <v>0</v>
      </c>
      <c r="L33" s="53">
        <f>IFERROR(MATCH(J33,'County Mileage Chart'!$A$2:$A$62,0),0)</f>
        <v>0</v>
      </c>
      <c r="M33" s="36">
        <f>ROUND(IF(OR(K33=0,L33=0),0,IFERROR(IF(OR(K33&lt;&gt;0,L33&lt;&gt;0)*L33-K33=0,0,INDEX('County Mileage Chart'!$B$2:$BJ$60,K33,L33)),0)),2)</f>
        <v>0</v>
      </c>
      <c r="N33" s="54">
        <v>0</v>
      </c>
      <c r="O33" s="55">
        <v>0</v>
      </c>
      <c r="P33" s="56">
        <f t="shared" si="0"/>
        <v>0</v>
      </c>
      <c r="Q33" s="56">
        <f t="shared" si="1"/>
        <v>0</v>
      </c>
      <c r="R33" s="57">
        <f t="shared" si="2"/>
        <v>0</v>
      </c>
    </row>
    <row r="34" spans="1:18">
      <c r="A34" s="70"/>
      <c r="B34" s="29"/>
      <c r="C34" s="29"/>
      <c r="D34" s="28"/>
      <c r="E34" s="30"/>
      <c r="F34" s="45"/>
      <c r="G34" s="74" t="s">
        <v>115</v>
      </c>
      <c r="H34" s="35" t="s">
        <v>116</v>
      </c>
      <c r="I34" s="33"/>
      <c r="J34" s="34"/>
      <c r="K34" s="52">
        <f>IFERROR(MATCH(I34,'County Mileage Chart'!$A$2:$A$62,0),0)</f>
        <v>0</v>
      </c>
      <c r="L34" s="53">
        <f>IFERROR(MATCH(J34,'County Mileage Chart'!$A$2:$A$62,0),0)</f>
        <v>0</v>
      </c>
      <c r="M34" s="36">
        <f>ROUND(IF(OR(K34=0,L34=0),0,IFERROR(IF(OR(K34&lt;&gt;0,L34&lt;&gt;0)*L34-K34=0,0,INDEX('County Mileage Chart'!$B$2:$BJ$60,K34,L34)),0)),2)</f>
        <v>0</v>
      </c>
      <c r="N34" s="54">
        <v>0</v>
      </c>
      <c r="O34" s="55">
        <v>0</v>
      </c>
      <c r="P34" s="56">
        <f t="shared" si="0"/>
        <v>0</v>
      </c>
      <c r="Q34" s="56">
        <f t="shared" si="1"/>
        <v>0</v>
      </c>
      <c r="R34" s="57">
        <f t="shared" si="2"/>
        <v>0</v>
      </c>
    </row>
    <row r="35" spans="1:18">
      <c r="A35" s="70"/>
      <c r="B35" s="29"/>
      <c r="C35" s="29"/>
      <c r="D35" s="28"/>
      <c r="E35" s="30"/>
      <c r="F35" s="45"/>
      <c r="G35" s="74" t="s">
        <v>115</v>
      </c>
      <c r="H35" s="35" t="s">
        <v>116</v>
      </c>
      <c r="I35" s="33"/>
      <c r="J35" s="34"/>
      <c r="K35" s="52">
        <f>IFERROR(MATCH(I35,'County Mileage Chart'!$A$2:$A$62,0),0)</f>
        <v>0</v>
      </c>
      <c r="L35" s="53">
        <f>IFERROR(MATCH(J35,'County Mileage Chart'!$A$2:$A$62,0),0)</f>
        <v>0</v>
      </c>
      <c r="M35" s="36">
        <f>ROUND(IF(OR(K35=0,L35=0),0,IFERROR(IF(OR(K35&lt;&gt;0,L35&lt;&gt;0)*L35-K35=0,0,INDEX('County Mileage Chart'!$B$2:$BJ$60,K35,L35)),0)),2)</f>
        <v>0</v>
      </c>
      <c r="N35" s="54">
        <v>0</v>
      </c>
      <c r="O35" s="55">
        <v>0</v>
      </c>
      <c r="P35" s="56">
        <f t="shared" si="0"/>
        <v>0</v>
      </c>
      <c r="Q35" s="56">
        <f t="shared" si="1"/>
        <v>0</v>
      </c>
      <c r="R35" s="57">
        <f t="shared" si="2"/>
        <v>0</v>
      </c>
    </row>
    <row r="36" spans="1:18">
      <c r="A36" s="70"/>
      <c r="B36" s="29"/>
      <c r="C36" s="29"/>
      <c r="D36" s="28"/>
      <c r="E36" s="30"/>
      <c r="F36" s="45"/>
      <c r="G36" s="74" t="s">
        <v>115</v>
      </c>
      <c r="H36" s="35" t="s">
        <v>116</v>
      </c>
      <c r="I36" s="33"/>
      <c r="J36" s="34"/>
      <c r="K36" s="52">
        <f>IFERROR(MATCH(I36,'County Mileage Chart'!$A$2:$A$62,0),0)</f>
        <v>0</v>
      </c>
      <c r="L36" s="53">
        <f>IFERROR(MATCH(J36,'County Mileage Chart'!$A$2:$A$62,0),0)</f>
        <v>0</v>
      </c>
      <c r="M36" s="36">
        <f>ROUND(IF(OR(K36=0,L36=0),0,IFERROR(IF(OR(K36&lt;&gt;0,L36&lt;&gt;0)*L36-K36=0,0,INDEX('County Mileage Chart'!$B$2:$BJ$60,K36,L36)),0)),2)</f>
        <v>0</v>
      </c>
      <c r="N36" s="54">
        <v>0</v>
      </c>
      <c r="O36" s="55">
        <v>0</v>
      </c>
      <c r="P36" s="56">
        <f t="shared" si="0"/>
        <v>0</v>
      </c>
      <c r="Q36" s="56">
        <f t="shared" si="1"/>
        <v>0</v>
      </c>
      <c r="R36" s="57">
        <f t="shared" si="2"/>
        <v>0</v>
      </c>
    </row>
    <row r="37" spans="1:18">
      <c r="A37" s="70"/>
      <c r="B37" s="29"/>
      <c r="C37" s="29"/>
      <c r="D37" s="28"/>
      <c r="E37" s="30"/>
      <c r="F37" s="45"/>
      <c r="G37" s="74" t="s">
        <v>115</v>
      </c>
      <c r="H37" s="35" t="s">
        <v>116</v>
      </c>
      <c r="I37" s="33"/>
      <c r="J37" s="34"/>
      <c r="K37" s="52">
        <f>IFERROR(MATCH(I37,'County Mileage Chart'!$A$2:$A$62,0),0)</f>
        <v>0</v>
      </c>
      <c r="L37" s="53">
        <f>IFERROR(MATCH(J37,'County Mileage Chart'!$A$2:$A$62,0),0)</f>
        <v>0</v>
      </c>
      <c r="M37" s="36">
        <f>ROUND(IF(OR(K37=0,L37=0),0,IFERROR(IF(OR(K37&lt;&gt;0,L37&lt;&gt;0)*L37-K37=0,0,INDEX('County Mileage Chart'!$B$2:$BJ$60,K37,L37)),0)),2)</f>
        <v>0</v>
      </c>
      <c r="N37" s="54">
        <v>0</v>
      </c>
      <c r="O37" s="55">
        <v>0</v>
      </c>
      <c r="P37" s="56">
        <f t="shared" si="0"/>
        <v>0</v>
      </c>
      <c r="Q37" s="56">
        <f t="shared" si="1"/>
        <v>0</v>
      </c>
      <c r="R37" s="57">
        <f t="shared" si="2"/>
        <v>0</v>
      </c>
    </row>
    <row r="38" spans="1:18">
      <c r="A38" s="70"/>
      <c r="B38" s="29"/>
      <c r="C38" s="29"/>
      <c r="D38" s="28"/>
      <c r="E38" s="30"/>
      <c r="F38" s="45"/>
      <c r="G38" s="74" t="s">
        <v>115</v>
      </c>
      <c r="H38" s="35" t="s">
        <v>116</v>
      </c>
      <c r="I38" s="33"/>
      <c r="J38" s="34"/>
      <c r="K38" s="52">
        <f>IFERROR(MATCH(I38,'County Mileage Chart'!$A$2:$A$62,0),0)</f>
        <v>0</v>
      </c>
      <c r="L38" s="53">
        <f>IFERROR(MATCH(J38,'County Mileage Chart'!$A$2:$A$62,0),0)</f>
        <v>0</v>
      </c>
      <c r="M38" s="36">
        <f>ROUND(IF(OR(K38=0,L38=0),0,IFERROR(IF(OR(K38&lt;&gt;0,L38&lt;&gt;0)*L38-K38=0,0,INDEX('County Mileage Chart'!$B$2:$BJ$60,K38,L38)),0)),2)</f>
        <v>0</v>
      </c>
      <c r="N38" s="54">
        <v>0</v>
      </c>
      <c r="O38" s="55">
        <v>0</v>
      </c>
      <c r="P38" s="56">
        <f t="shared" si="0"/>
        <v>0</v>
      </c>
      <c r="Q38" s="56">
        <f t="shared" si="1"/>
        <v>0</v>
      </c>
      <c r="R38" s="57">
        <f t="shared" si="2"/>
        <v>0</v>
      </c>
    </row>
    <row r="39" spans="1:18">
      <c r="A39" s="70"/>
      <c r="B39" s="29"/>
      <c r="C39" s="29"/>
      <c r="D39" s="28"/>
      <c r="E39" s="30"/>
      <c r="F39" s="45"/>
      <c r="G39" s="74" t="s">
        <v>115</v>
      </c>
      <c r="H39" s="35" t="s">
        <v>116</v>
      </c>
      <c r="I39" s="33"/>
      <c r="J39" s="34"/>
      <c r="K39" s="52">
        <f>IFERROR(MATCH(I39,'County Mileage Chart'!$A$2:$A$62,0),0)</f>
        <v>0</v>
      </c>
      <c r="L39" s="53">
        <f>IFERROR(MATCH(J39,'County Mileage Chart'!$A$2:$A$62,0),0)</f>
        <v>0</v>
      </c>
      <c r="M39" s="36">
        <f>ROUND(IF(OR(K39=0,L39=0),0,IFERROR(IF(OR(K39&lt;&gt;0,L39&lt;&gt;0)*L39-K39=0,0,INDEX('County Mileage Chart'!$B$2:$BJ$60,K39,L39)),0)),2)</f>
        <v>0</v>
      </c>
      <c r="N39" s="54">
        <v>0</v>
      </c>
      <c r="O39" s="55">
        <v>0</v>
      </c>
      <c r="P39" s="56">
        <f t="shared" si="0"/>
        <v>0</v>
      </c>
      <c r="Q39" s="56">
        <f t="shared" si="1"/>
        <v>0</v>
      </c>
      <c r="R39" s="57">
        <f t="shared" si="2"/>
        <v>0</v>
      </c>
    </row>
    <row r="40" spans="1:18">
      <c r="A40" s="70"/>
      <c r="B40" s="29"/>
      <c r="C40" s="29"/>
      <c r="D40" s="28"/>
      <c r="E40" s="30"/>
      <c r="F40" s="45"/>
      <c r="G40" s="74" t="s">
        <v>115</v>
      </c>
      <c r="H40" s="35" t="s">
        <v>116</v>
      </c>
      <c r="I40" s="33"/>
      <c r="J40" s="34"/>
      <c r="K40" s="52">
        <f>IFERROR(MATCH(I40,'County Mileage Chart'!$A$2:$A$62,0),0)</f>
        <v>0</v>
      </c>
      <c r="L40" s="53">
        <f>IFERROR(MATCH(J40,'County Mileage Chart'!$A$2:$A$62,0),0)</f>
        <v>0</v>
      </c>
      <c r="M40" s="36">
        <f>ROUND(IF(OR(K40=0,L40=0),0,IFERROR(IF(OR(K40&lt;&gt;0,L40&lt;&gt;0)*L40-K40=0,0,INDEX('County Mileage Chart'!$B$2:$BJ$60,K40,L40)),0)),2)</f>
        <v>0</v>
      </c>
      <c r="N40" s="54">
        <v>0</v>
      </c>
      <c r="O40" s="55">
        <v>0</v>
      </c>
      <c r="P40" s="56">
        <f t="shared" si="0"/>
        <v>0</v>
      </c>
      <c r="Q40" s="56">
        <f t="shared" si="1"/>
        <v>0</v>
      </c>
      <c r="R40" s="57">
        <f t="shared" si="2"/>
        <v>0</v>
      </c>
    </row>
    <row r="41" spans="1:18">
      <c r="A41" s="70"/>
      <c r="B41" s="29"/>
      <c r="C41" s="29"/>
      <c r="D41" s="28"/>
      <c r="E41" s="30"/>
      <c r="F41" s="45"/>
      <c r="G41" s="74" t="s">
        <v>115</v>
      </c>
      <c r="H41" s="35" t="s">
        <v>116</v>
      </c>
      <c r="I41" s="33"/>
      <c r="J41" s="34"/>
      <c r="K41" s="52">
        <f>IFERROR(MATCH(I41,'County Mileage Chart'!$A$2:$A$62,0),0)</f>
        <v>0</v>
      </c>
      <c r="L41" s="53">
        <f>IFERROR(MATCH(J41,'County Mileage Chart'!$A$2:$A$62,0),0)</f>
        <v>0</v>
      </c>
      <c r="M41" s="36">
        <f>ROUND(IF(OR(K41=0,L41=0),0,IFERROR(IF(OR(K41&lt;&gt;0,L41&lt;&gt;0)*L41-K41=0,0,INDEX('County Mileage Chart'!$B$2:$BJ$60,K41,L41)),0)),2)</f>
        <v>0</v>
      </c>
      <c r="N41" s="54">
        <v>0</v>
      </c>
      <c r="O41" s="55">
        <v>0</v>
      </c>
      <c r="P41" s="56">
        <f t="shared" si="0"/>
        <v>0</v>
      </c>
      <c r="Q41" s="56">
        <f t="shared" si="1"/>
        <v>0</v>
      </c>
      <c r="R41" s="57">
        <f t="shared" si="2"/>
        <v>0</v>
      </c>
    </row>
    <row r="42" spans="1:18">
      <c r="A42" s="70"/>
      <c r="B42" s="29"/>
      <c r="C42" s="29"/>
      <c r="D42" s="28"/>
      <c r="E42" s="30"/>
      <c r="F42" s="45"/>
      <c r="G42" s="74" t="s">
        <v>115</v>
      </c>
      <c r="H42" s="35" t="s">
        <v>116</v>
      </c>
      <c r="I42" s="33"/>
      <c r="J42" s="34"/>
      <c r="K42" s="52">
        <f>IFERROR(MATCH(I42,'County Mileage Chart'!$A$2:$A$62,0),0)</f>
        <v>0</v>
      </c>
      <c r="L42" s="53">
        <f>IFERROR(MATCH(J42,'County Mileage Chart'!$A$2:$A$62,0),0)</f>
        <v>0</v>
      </c>
      <c r="M42" s="36">
        <f>ROUND(IF(OR(K42=0,L42=0),0,IFERROR(IF(OR(K42&lt;&gt;0,L42&lt;&gt;0)*L42-K42=0,0,INDEX('County Mileage Chart'!$B$2:$BJ$60,K42,L42)),0)),2)</f>
        <v>0</v>
      </c>
      <c r="N42" s="54">
        <v>0</v>
      </c>
      <c r="O42" s="55">
        <v>0</v>
      </c>
      <c r="P42" s="56">
        <f t="shared" si="0"/>
        <v>0</v>
      </c>
      <c r="Q42" s="56">
        <f t="shared" si="1"/>
        <v>0</v>
      </c>
      <c r="R42" s="57">
        <f t="shared" si="2"/>
        <v>0</v>
      </c>
    </row>
    <row r="43" spans="1:18">
      <c r="A43" s="70"/>
      <c r="B43" s="29"/>
      <c r="C43" s="29"/>
      <c r="D43" s="28"/>
      <c r="E43" s="30"/>
      <c r="F43" s="45"/>
      <c r="G43" s="74" t="s">
        <v>115</v>
      </c>
      <c r="H43" s="35" t="s">
        <v>116</v>
      </c>
      <c r="I43" s="33"/>
      <c r="J43" s="34"/>
      <c r="K43" s="52">
        <f>IFERROR(MATCH(I43,'County Mileage Chart'!$A$2:$A$62,0),0)</f>
        <v>0</v>
      </c>
      <c r="L43" s="53">
        <f>IFERROR(MATCH(J43,'County Mileage Chart'!$A$2:$A$62,0),0)</f>
        <v>0</v>
      </c>
      <c r="M43" s="36">
        <f>ROUND(IF(OR(K43=0,L43=0),0,IFERROR(IF(OR(K43&lt;&gt;0,L43&lt;&gt;0)*L43-K43=0,0,INDEX('County Mileage Chart'!$B$2:$BJ$60,K43,L43)),0)),2)</f>
        <v>0</v>
      </c>
      <c r="N43" s="54">
        <v>0</v>
      </c>
      <c r="O43" s="55">
        <v>0</v>
      </c>
      <c r="P43" s="56">
        <f t="shared" si="0"/>
        <v>0</v>
      </c>
      <c r="Q43" s="56">
        <f t="shared" si="1"/>
        <v>0</v>
      </c>
      <c r="R43" s="57">
        <f t="shared" si="2"/>
        <v>0</v>
      </c>
    </row>
    <row r="44" spans="1:18">
      <c r="A44" s="70"/>
      <c r="B44" s="29"/>
      <c r="C44" s="29"/>
      <c r="D44" s="28"/>
      <c r="E44" s="30"/>
      <c r="F44" s="45"/>
      <c r="G44" s="74" t="s">
        <v>115</v>
      </c>
      <c r="H44" s="35" t="s">
        <v>116</v>
      </c>
      <c r="I44" s="33"/>
      <c r="J44" s="34"/>
      <c r="K44" s="52">
        <f>IFERROR(MATCH(I44,'County Mileage Chart'!$A$2:$A$62,0),0)</f>
        <v>0</v>
      </c>
      <c r="L44" s="53">
        <f>IFERROR(MATCH(J44,'County Mileage Chart'!$A$2:$A$62,0),0)</f>
        <v>0</v>
      </c>
      <c r="M44" s="36">
        <f>ROUND(IF(OR(K44=0,L44=0),0,IFERROR(IF(OR(K44&lt;&gt;0,L44&lt;&gt;0)*L44-K44=0,0,INDEX('County Mileage Chart'!$B$2:$BJ$60,K44,L44)),0)),2)</f>
        <v>0</v>
      </c>
      <c r="N44" s="54">
        <v>0</v>
      </c>
      <c r="O44" s="55">
        <v>0</v>
      </c>
      <c r="P44" s="56">
        <f t="shared" si="0"/>
        <v>0</v>
      </c>
      <c r="Q44" s="56">
        <f t="shared" si="1"/>
        <v>0</v>
      </c>
      <c r="R44" s="57">
        <f t="shared" si="2"/>
        <v>0</v>
      </c>
    </row>
    <row r="45" spans="1:18">
      <c r="A45" s="70"/>
      <c r="B45" s="29"/>
      <c r="C45" s="29"/>
      <c r="D45" s="28"/>
      <c r="E45" s="30"/>
      <c r="F45" s="45"/>
      <c r="G45" s="74" t="s">
        <v>115</v>
      </c>
      <c r="H45" s="35" t="s">
        <v>116</v>
      </c>
      <c r="I45" s="33"/>
      <c r="J45" s="34"/>
      <c r="K45" s="52">
        <f>IFERROR(MATCH(I45,'County Mileage Chart'!$A$2:$A$62,0),0)</f>
        <v>0</v>
      </c>
      <c r="L45" s="53">
        <f>IFERROR(MATCH(J45,'County Mileage Chart'!$A$2:$A$62,0),0)</f>
        <v>0</v>
      </c>
      <c r="M45" s="36">
        <f>ROUND(IF(OR(K45=0,L45=0),0,IFERROR(IF(OR(K45&lt;&gt;0,L45&lt;&gt;0)*L45-K45=0,0,INDEX('County Mileage Chart'!$B$2:$BJ$60,K45,L45)),0)),2)</f>
        <v>0</v>
      </c>
      <c r="N45" s="54">
        <v>0</v>
      </c>
      <c r="O45" s="55">
        <v>0</v>
      </c>
      <c r="P45" s="56">
        <f t="shared" si="0"/>
        <v>0</v>
      </c>
      <c r="Q45" s="56">
        <f t="shared" si="1"/>
        <v>0</v>
      </c>
      <c r="R45" s="57">
        <f t="shared" si="2"/>
        <v>0</v>
      </c>
    </row>
    <row r="46" spans="1:18">
      <c r="A46" s="70"/>
      <c r="B46" s="29"/>
      <c r="C46" s="29"/>
      <c r="D46" s="28"/>
      <c r="E46" s="30"/>
      <c r="F46" s="45"/>
      <c r="G46" s="74" t="s">
        <v>115</v>
      </c>
      <c r="H46" s="35" t="s">
        <v>116</v>
      </c>
      <c r="I46" s="33"/>
      <c r="J46" s="34"/>
      <c r="K46" s="52">
        <f>IFERROR(MATCH(I46,'County Mileage Chart'!$A$2:$A$62,0),0)</f>
        <v>0</v>
      </c>
      <c r="L46" s="53">
        <f>IFERROR(MATCH(J46,'County Mileage Chart'!$A$2:$A$62,0),0)</f>
        <v>0</v>
      </c>
      <c r="M46" s="36">
        <f>ROUND(IF(OR(K46=0,L46=0),0,IFERROR(IF(OR(K46&lt;&gt;0,L46&lt;&gt;0)*L46-K46=0,0,INDEX('County Mileage Chart'!$B$2:$BJ$60,K46,L46)),0)),2)</f>
        <v>0</v>
      </c>
      <c r="N46" s="54">
        <v>0</v>
      </c>
      <c r="O46" s="55">
        <v>0</v>
      </c>
      <c r="P46" s="56">
        <f t="shared" si="0"/>
        <v>0</v>
      </c>
      <c r="Q46" s="56">
        <f t="shared" si="1"/>
        <v>0</v>
      </c>
      <c r="R46" s="57">
        <f t="shared" si="2"/>
        <v>0</v>
      </c>
    </row>
    <row r="47" spans="1:18">
      <c r="A47" s="70"/>
      <c r="B47" s="29"/>
      <c r="C47" s="29"/>
      <c r="D47" s="28"/>
      <c r="E47" s="30"/>
      <c r="F47" s="45"/>
      <c r="G47" s="74" t="s">
        <v>115</v>
      </c>
      <c r="H47" s="35" t="s">
        <v>116</v>
      </c>
      <c r="I47" s="33"/>
      <c r="J47" s="34"/>
      <c r="K47" s="52">
        <f>IFERROR(MATCH(I47,'County Mileage Chart'!$A$2:$A$62,0),0)</f>
        <v>0</v>
      </c>
      <c r="L47" s="53">
        <f>IFERROR(MATCH(J47,'County Mileage Chart'!$A$2:$A$62,0),0)</f>
        <v>0</v>
      </c>
      <c r="M47" s="36">
        <f>ROUND(IF(OR(K47=0,L47=0),0,IFERROR(IF(OR(K47&lt;&gt;0,L47&lt;&gt;0)*L47-K47=0,0,INDEX('County Mileage Chart'!$B$2:$BJ$60,K47,L47)),0)),2)</f>
        <v>0</v>
      </c>
      <c r="N47" s="54">
        <v>0</v>
      </c>
      <c r="O47" s="55">
        <v>0</v>
      </c>
      <c r="P47" s="56">
        <f t="shared" si="0"/>
        <v>0</v>
      </c>
      <c r="Q47" s="56">
        <f t="shared" si="1"/>
        <v>0</v>
      </c>
      <c r="R47" s="57">
        <f t="shared" si="2"/>
        <v>0</v>
      </c>
    </row>
    <row r="48" spans="1:18">
      <c r="A48" s="70"/>
      <c r="B48" s="29"/>
      <c r="C48" s="29"/>
      <c r="D48" s="28"/>
      <c r="E48" s="30"/>
      <c r="F48" s="45"/>
      <c r="G48" s="74" t="s">
        <v>115</v>
      </c>
      <c r="H48" s="35" t="s">
        <v>116</v>
      </c>
      <c r="I48" s="33"/>
      <c r="J48" s="34"/>
      <c r="K48" s="52">
        <f>IFERROR(MATCH(I48,'County Mileage Chart'!$A$2:$A$62,0),0)</f>
        <v>0</v>
      </c>
      <c r="L48" s="53">
        <f>IFERROR(MATCH(J48,'County Mileage Chart'!$A$2:$A$62,0),0)</f>
        <v>0</v>
      </c>
      <c r="M48" s="36">
        <f>ROUND(IF(OR(K48=0,L48=0),0,IFERROR(IF(OR(K48&lt;&gt;0,L48&lt;&gt;0)*L48-K48=0,0,INDEX('County Mileage Chart'!$B$2:$BJ$60,K48,L48)),0)),2)</f>
        <v>0</v>
      </c>
      <c r="N48" s="54">
        <v>0</v>
      </c>
      <c r="O48" s="55">
        <v>0</v>
      </c>
      <c r="P48" s="56">
        <f t="shared" si="0"/>
        <v>0</v>
      </c>
      <c r="Q48" s="56">
        <f t="shared" si="1"/>
        <v>0</v>
      </c>
      <c r="R48" s="57">
        <f t="shared" si="2"/>
        <v>0</v>
      </c>
    </row>
    <row r="49" spans="1:18">
      <c r="A49" s="70"/>
      <c r="B49" s="29"/>
      <c r="C49" s="29"/>
      <c r="D49" s="28"/>
      <c r="E49" s="30"/>
      <c r="F49" s="45"/>
      <c r="G49" s="74" t="s">
        <v>115</v>
      </c>
      <c r="H49" s="35" t="s">
        <v>116</v>
      </c>
      <c r="I49" s="33"/>
      <c r="J49" s="34"/>
      <c r="K49" s="52">
        <f>IFERROR(MATCH(I49,'County Mileage Chart'!$A$2:$A$62,0),0)</f>
        <v>0</v>
      </c>
      <c r="L49" s="53">
        <f>IFERROR(MATCH(J49,'County Mileage Chart'!$A$2:$A$62,0),0)</f>
        <v>0</v>
      </c>
      <c r="M49" s="36">
        <f>ROUND(IF(OR(K49=0,L49=0),0,IFERROR(IF(OR(K49&lt;&gt;0,L49&lt;&gt;0)*L49-K49=0,0,INDEX('County Mileage Chart'!$B$2:$BJ$60,K49,L49)),0)),2)</f>
        <v>0</v>
      </c>
      <c r="N49" s="54">
        <v>0</v>
      </c>
      <c r="O49" s="55">
        <v>0</v>
      </c>
      <c r="P49" s="56">
        <f t="shared" si="0"/>
        <v>0</v>
      </c>
      <c r="Q49" s="56">
        <f t="shared" si="1"/>
        <v>0</v>
      </c>
      <c r="R49" s="57">
        <f t="shared" si="2"/>
        <v>0</v>
      </c>
    </row>
    <row r="50" spans="1:18">
      <c r="A50" s="70"/>
      <c r="B50" s="29"/>
      <c r="C50" s="29"/>
      <c r="D50" s="28"/>
      <c r="E50" s="30"/>
      <c r="F50" s="45"/>
      <c r="G50" s="74" t="s">
        <v>115</v>
      </c>
      <c r="H50" s="35" t="s">
        <v>116</v>
      </c>
      <c r="I50" s="33"/>
      <c r="J50" s="34"/>
      <c r="K50" s="52">
        <f>IFERROR(MATCH(I50,'County Mileage Chart'!$A$2:$A$62,0),0)</f>
        <v>0</v>
      </c>
      <c r="L50" s="53">
        <f>IFERROR(MATCH(J50,'County Mileage Chart'!$A$2:$A$62,0),0)</f>
        <v>0</v>
      </c>
      <c r="M50" s="36">
        <f>ROUND(IF(OR(K50=0,L50=0),0,IFERROR(IF(OR(K50&lt;&gt;0,L50&lt;&gt;0)*L50-K50=0,0,INDEX('County Mileage Chart'!$B$2:$BJ$60,K50,L50)),0)),2)</f>
        <v>0</v>
      </c>
      <c r="N50" s="54">
        <v>0</v>
      </c>
      <c r="O50" s="55">
        <v>0</v>
      </c>
      <c r="P50" s="56">
        <f t="shared" si="0"/>
        <v>0</v>
      </c>
      <c r="Q50" s="56">
        <f t="shared" si="1"/>
        <v>0</v>
      </c>
      <c r="R50" s="57">
        <f t="shared" si="2"/>
        <v>0</v>
      </c>
    </row>
    <row r="51" spans="1:18">
      <c r="A51" s="70"/>
      <c r="B51" s="29"/>
      <c r="C51" s="29"/>
      <c r="D51" s="28"/>
      <c r="E51" s="30"/>
      <c r="F51" s="45"/>
      <c r="G51" s="74" t="s">
        <v>115</v>
      </c>
      <c r="H51" s="35" t="s">
        <v>116</v>
      </c>
      <c r="I51" s="33"/>
      <c r="J51" s="34"/>
      <c r="K51" s="52">
        <f>IFERROR(MATCH(I51,'County Mileage Chart'!$A$2:$A$62,0),0)</f>
        <v>0</v>
      </c>
      <c r="L51" s="53">
        <f>IFERROR(MATCH(J51,'County Mileage Chart'!$A$2:$A$62,0),0)</f>
        <v>0</v>
      </c>
      <c r="M51" s="36">
        <f>ROUND(IF(OR(K51=0,L51=0),0,IFERROR(IF(OR(K51&lt;&gt;0,L51&lt;&gt;0)*L51-K51=0,0,INDEX('County Mileage Chart'!$B$2:$BJ$60,K51,L51)),0)),2)</f>
        <v>0</v>
      </c>
      <c r="N51" s="54">
        <v>0</v>
      </c>
      <c r="O51" s="55">
        <v>0</v>
      </c>
      <c r="P51" s="56">
        <f t="shared" si="0"/>
        <v>0</v>
      </c>
      <c r="Q51" s="56">
        <f t="shared" si="1"/>
        <v>0</v>
      </c>
      <c r="R51" s="57">
        <f t="shared" si="2"/>
        <v>0</v>
      </c>
    </row>
    <row r="52" spans="1:18">
      <c r="A52" s="70"/>
      <c r="B52" s="29"/>
      <c r="C52" s="29"/>
      <c r="D52" s="28"/>
      <c r="E52" s="30"/>
      <c r="F52" s="45"/>
      <c r="G52" s="74" t="s">
        <v>115</v>
      </c>
      <c r="H52" s="35" t="s">
        <v>116</v>
      </c>
      <c r="I52" s="33"/>
      <c r="J52" s="34"/>
      <c r="K52" s="52">
        <f>IFERROR(MATCH(I52,'County Mileage Chart'!$A$2:$A$62,0),0)</f>
        <v>0</v>
      </c>
      <c r="L52" s="53">
        <f>IFERROR(MATCH(J52,'County Mileage Chart'!$A$2:$A$62,0),0)</f>
        <v>0</v>
      </c>
      <c r="M52" s="36">
        <f>ROUND(IF(OR(K52=0,L52=0),0,IFERROR(IF(OR(K52&lt;&gt;0,L52&lt;&gt;0)*L52-K52=0,0,INDEX('County Mileage Chart'!$B$2:$BJ$60,K52,L52)),0)),2)</f>
        <v>0</v>
      </c>
      <c r="N52" s="54">
        <v>0</v>
      </c>
      <c r="O52" s="55">
        <v>0</v>
      </c>
      <c r="P52" s="56">
        <f t="shared" si="0"/>
        <v>0</v>
      </c>
      <c r="Q52" s="56">
        <f t="shared" si="1"/>
        <v>0</v>
      </c>
      <c r="R52" s="57">
        <f t="shared" si="2"/>
        <v>0</v>
      </c>
    </row>
    <row r="53" spans="1:18">
      <c r="A53" s="70"/>
      <c r="B53" s="29"/>
      <c r="C53" s="29"/>
      <c r="D53" s="28"/>
      <c r="E53" s="30"/>
      <c r="F53" s="45"/>
      <c r="G53" s="74" t="s">
        <v>115</v>
      </c>
      <c r="H53" s="35" t="s">
        <v>116</v>
      </c>
      <c r="I53" s="33"/>
      <c r="J53" s="34"/>
      <c r="K53" s="52">
        <f>IFERROR(MATCH(I53,'County Mileage Chart'!$A$2:$A$62,0),0)</f>
        <v>0</v>
      </c>
      <c r="L53" s="53">
        <f>IFERROR(MATCH(J53,'County Mileage Chart'!$A$2:$A$62,0),0)</f>
        <v>0</v>
      </c>
      <c r="M53" s="36">
        <f>ROUND(IF(OR(K53=0,L53=0),0,IFERROR(IF(OR(K53&lt;&gt;0,L53&lt;&gt;0)*L53-K53=0,0,INDEX('County Mileage Chart'!$B$2:$BJ$60,K53,L53)),0)),2)</f>
        <v>0</v>
      </c>
      <c r="N53" s="54">
        <v>0</v>
      </c>
      <c r="O53" s="55">
        <v>0</v>
      </c>
      <c r="P53" s="56">
        <f t="shared" si="0"/>
        <v>0</v>
      </c>
      <c r="Q53" s="56">
        <f t="shared" si="1"/>
        <v>0</v>
      </c>
      <c r="R53" s="57">
        <f t="shared" si="2"/>
        <v>0</v>
      </c>
    </row>
    <row r="54" spans="1:18">
      <c r="A54" s="70"/>
      <c r="B54" s="29"/>
      <c r="C54" s="29"/>
      <c r="D54" s="28"/>
      <c r="E54" s="30"/>
      <c r="F54" s="45"/>
      <c r="G54" s="74" t="s">
        <v>115</v>
      </c>
      <c r="H54" s="35" t="s">
        <v>116</v>
      </c>
      <c r="I54" s="33"/>
      <c r="J54" s="34"/>
      <c r="K54" s="52">
        <f>IFERROR(MATCH(I54,'County Mileage Chart'!$A$2:$A$62,0),0)</f>
        <v>0</v>
      </c>
      <c r="L54" s="53">
        <f>IFERROR(MATCH(J54,'County Mileage Chart'!$A$2:$A$62,0),0)</f>
        <v>0</v>
      </c>
      <c r="M54" s="36">
        <f>ROUND(IF(OR(K54=0,L54=0),0,IFERROR(IF(OR(K54&lt;&gt;0,L54&lt;&gt;0)*L54-K54=0,0,INDEX('County Mileage Chart'!$B$2:$BJ$60,K54,L54)),0)),2)</f>
        <v>0</v>
      </c>
      <c r="N54" s="54">
        <v>0</v>
      </c>
      <c r="O54" s="55">
        <v>0</v>
      </c>
      <c r="P54" s="56">
        <f t="shared" si="0"/>
        <v>0</v>
      </c>
      <c r="Q54" s="56">
        <f t="shared" si="1"/>
        <v>0</v>
      </c>
      <c r="R54" s="57">
        <f t="shared" si="2"/>
        <v>0</v>
      </c>
    </row>
    <row r="55" spans="1:18">
      <c r="A55" s="70"/>
      <c r="B55" s="29"/>
      <c r="C55" s="29"/>
      <c r="D55" s="28"/>
      <c r="E55" s="30"/>
      <c r="F55" s="45"/>
      <c r="G55" s="74" t="s">
        <v>115</v>
      </c>
      <c r="H55" s="35" t="s">
        <v>116</v>
      </c>
      <c r="I55" s="33"/>
      <c r="J55" s="34"/>
      <c r="K55" s="52">
        <f>IFERROR(MATCH(I55,'County Mileage Chart'!$A$2:$A$62,0),0)</f>
        <v>0</v>
      </c>
      <c r="L55" s="53">
        <f>IFERROR(MATCH(J55,'County Mileage Chart'!$A$2:$A$62,0),0)</f>
        <v>0</v>
      </c>
      <c r="M55" s="36">
        <f>ROUND(IF(OR(K55=0,L55=0),0,IFERROR(IF(OR(K55&lt;&gt;0,L55&lt;&gt;0)*L55-K55=0,0,INDEX('County Mileage Chart'!$B$2:$BJ$60,K55,L55)),0)),2)</f>
        <v>0</v>
      </c>
      <c r="N55" s="54">
        <v>0</v>
      </c>
      <c r="O55" s="55">
        <v>0</v>
      </c>
      <c r="P55" s="56">
        <f t="shared" si="0"/>
        <v>0</v>
      </c>
      <c r="Q55" s="56">
        <f t="shared" si="1"/>
        <v>0</v>
      </c>
      <c r="R55" s="57">
        <f t="shared" si="2"/>
        <v>0</v>
      </c>
    </row>
    <row r="56" spans="1:18">
      <c r="A56" s="70"/>
      <c r="B56" s="29"/>
      <c r="C56" s="29"/>
      <c r="D56" s="28"/>
      <c r="E56" s="30"/>
      <c r="F56" s="45"/>
      <c r="G56" s="74" t="s">
        <v>115</v>
      </c>
      <c r="H56" s="35" t="s">
        <v>116</v>
      </c>
      <c r="I56" s="33"/>
      <c r="J56" s="34"/>
      <c r="K56" s="52">
        <f>IFERROR(MATCH(I56,'County Mileage Chart'!$A$2:$A$62,0),0)</f>
        <v>0</v>
      </c>
      <c r="L56" s="53">
        <f>IFERROR(MATCH(J56,'County Mileage Chart'!$A$2:$A$62,0),0)</f>
        <v>0</v>
      </c>
      <c r="M56" s="36">
        <f>ROUND(IF(OR(K56=0,L56=0),0,IFERROR(IF(OR(K56&lt;&gt;0,L56&lt;&gt;0)*L56-K56=0,0,INDEX('County Mileage Chart'!$B$2:$BJ$60,K56,L56)),0)),2)</f>
        <v>0</v>
      </c>
      <c r="N56" s="54">
        <v>0</v>
      </c>
      <c r="O56" s="55">
        <v>0</v>
      </c>
      <c r="P56" s="56">
        <f t="shared" si="0"/>
        <v>0</v>
      </c>
      <c r="Q56" s="56">
        <f t="shared" si="1"/>
        <v>0</v>
      </c>
      <c r="R56" s="57">
        <f t="shared" si="2"/>
        <v>0</v>
      </c>
    </row>
    <row r="57" spans="1:18">
      <c r="A57" s="70"/>
      <c r="B57" s="29"/>
      <c r="C57" s="29"/>
      <c r="D57" s="28"/>
      <c r="E57" s="30"/>
      <c r="F57" s="45"/>
      <c r="G57" s="74" t="s">
        <v>115</v>
      </c>
      <c r="H57" s="35" t="s">
        <v>116</v>
      </c>
      <c r="I57" s="33"/>
      <c r="J57" s="34"/>
      <c r="K57" s="52">
        <f>IFERROR(MATCH(I57,'County Mileage Chart'!$A$2:$A$62,0),0)</f>
        <v>0</v>
      </c>
      <c r="L57" s="53">
        <f>IFERROR(MATCH(J57,'County Mileage Chart'!$A$2:$A$62,0),0)</f>
        <v>0</v>
      </c>
      <c r="M57" s="36">
        <f>ROUND(IF(OR(K57=0,L57=0),0,IFERROR(IF(OR(K57&lt;&gt;0,L57&lt;&gt;0)*L57-K57=0,0,INDEX('County Mileage Chart'!$B$2:$BJ$60,K57,L57)),0)),2)</f>
        <v>0</v>
      </c>
      <c r="N57" s="54">
        <v>0</v>
      </c>
      <c r="O57" s="55">
        <v>0</v>
      </c>
      <c r="P57" s="56">
        <f t="shared" si="0"/>
        <v>0</v>
      </c>
      <c r="Q57" s="56">
        <f t="shared" si="1"/>
        <v>0</v>
      </c>
      <c r="R57" s="57">
        <f t="shared" si="2"/>
        <v>0</v>
      </c>
    </row>
    <row r="58" spans="1:18">
      <c r="A58" s="70"/>
      <c r="B58" s="29"/>
      <c r="C58" s="29"/>
      <c r="D58" s="28"/>
      <c r="E58" s="30"/>
      <c r="F58" s="45"/>
      <c r="G58" s="74" t="s">
        <v>115</v>
      </c>
      <c r="H58" s="35" t="s">
        <v>116</v>
      </c>
      <c r="I58" s="33"/>
      <c r="J58" s="34"/>
      <c r="K58" s="52">
        <f>IFERROR(MATCH(I58,'County Mileage Chart'!$A$2:$A$62,0),0)</f>
        <v>0</v>
      </c>
      <c r="L58" s="53">
        <f>IFERROR(MATCH(J58,'County Mileage Chart'!$A$2:$A$62,0),0)</f>
        <v>0</v>
      </c>
      <c r="M58" s="36">
        <f>ROUND(IF(OR(K58=0,L58=0),0,IFERROR(IF(OR(K58&lt;&gt;0,L58&lt;&gt;0)*L58-K58=0,0,INDEX('County Mileage Chart'!$B$2:$BJ$60,K58,L58)),0)),2)</f>
        <v>0</v>
      </c>
      <c r="N58" s="54">
        <v>0</v>
      </c>
      <c r="O58" s="55">
        <v>0</v>
      </c>
      <c r="P58" s="56">
        <f t="shared" si="0"/>
        <v>0</v>
      </c>
      <c r="Q58" s="56">
        <f t="shared" si="1"/>
        <v>0</v>
      </c>
      <c r="R58" s="57">
        <f t="shared" si="2"/>
        <v>0</v>
      </c>
    </row>
    <row r="59" spans="1:18">
      <c r="A59" s="70"/>
      <c r="B59" s="29"/>
      <c r="C59" s="29"/>
      <c r="D59" s="28"/>
      <c r="E59" s="30"/>
      <c r="F59" s="45"/>
      <c r="G59" s="74" t="s">
        <v>115</v>
      </c>
      <c r="H59" s="35" t="s">
        <v>116</v>
      </c>
      <c r="I59" s="33"/>
      <c r="J59" s="34"/>
      <c r="K59" s="52">
        <f>IFERROR(MATCH(I59,'County Mileage Chart'!$A$2:$A$62,0),0)</f>
        <v>0</v>
      </c>
      <c r="L59" s="53">
        <f>IFERROR(MATCH(J59,'County Mileage Chart'!$A$2:$A$62,0),0)</f>
        <v>0</v>
      </c>
      <c r="M59" s="36">
        <f>ROUND(IF(OR(K59=0,L59=0),0,IFERROR(IF(OR(K59&lt;&gt;0,L59&lt;&gt;0)*L59-K59=0,0,INDEX('County Mileage Chart'!$B$2:$BJ$60,K59,L59)),0)),2)</f>
        <v>0</v>
      </c>
      <c r="N59" s="54">
        <v>0</v>
      </c>
      <c r="O59" s="55">
        <v>0</v>
      </c>
      <c r="P59" s="56">
        <f t="shared" si="0"/>
        <v>0</v>
      </c>
      <c r="Q59" s="56">
        <f t="shared" si="1"/>
        <v>0</v>
      </c>
      <c r="R59" s="57">
        <f t="shared" si="2"/>
        <v>0</v>
      </c>
    </row>
    <row r="60" spans="1:18">
      <c r="A60" s="70"/>
      <c r="B60" s="29"/>
      <c r="C60" s="29"/>
      <c r="D60" s="28"/>
      <c r="E60" s="30"/>
      <c r="F60" s="45"/>
      <c r="G60" s="74" t="s">
        <v>115</v>
      </c>
      <c r="H60" s="35" t="s">
        <v>116</v>
      </c>
      <c r="I60" s="33"/>
      <c r="J60" s="34"/>
      <c r="K60" s="52">
        <f>IFERROR(MATCH(I60,'County Mileage Chart'!$A$2:$A$62,0),0)</f>
        <v>0</v>
      </c>
      <c r="L60" s="53">
        <f>IFERROR(MATCH(J60,'County Mileage Chart'!$A$2:$A$62,0),0)</f>
        <v>0</v>
      </c>
      <c r="M60" s="36">
        <f>ROUND(IF(OR(K60=0,L60=0),0,IFERROR(IF(OR(K60&lt;&gt;0,L60&lt;&gt;0)*L60-K60=0,0,INDEX('County Mileage Chart'!$B$2:$BJ$60,K60,L60)),0)),2)</f>
        <v>0</v>
      </c>
      <c r="N60" s="54">
        <v>0</v>
      </c>
      <c r="O60" s="55">
        <v>0</v>
      </c>
      <c r="P60" s="56">
        <f t="shared" si="0"/>
        <v>0</v>
      </c>
      <c r="Q60" s="56">
        <f t="shared" si="1"/>
        <v>0</v>
      </c>
      <c r="R60" s="57">
        <f t="shared" si="2"/>
        <v>0</v>
      </c>
    </row>
    <row r="61" spans="1:18">
      <c r="A61" s="70"/>
      <c r="B61" s="29"/>
      <c r="C61" s="29"/>
      <c r="D61" s="28"/>
      <c r="E61" s="30"/>
      <c r="F61" s="45"/>
      <c r="G61" s="74" t="s">
        <v>115</v>
      </c>
      <c r="H61" s="35" t="s">
        <v>116</v>
      </c>
      <c r="I61" s="33"/>
      <c r="J61" s="34"/>
      <c r="K61" s="52">
        <f>IFERROR(MATCH(I61,'County Mileage Chart'!$A$2:$A$62,0),0)</f>
        <v>0</v>
      </c>
      <c r="L61" s="53">
        <f>IFERROR(MATCH(J61,'County Mileage Chart'!$A$2:$A$62,0),0)</f>
        <v>0</v>
      </c>
      <c r="M61" s="36">
        <f>ROUND(IF(OR(K61=0,L61=0),0,IFERROR(IF(OR(K61&lt;&gt;0,L61&lt;&gt;0)*L61-K61=0,0,INDEX('County Mileage Chart'!$B$2:$BJ$60,K61,L61)),0)),2)</f>
        <v>0</v>
      </c>
      <c r="N61" s="54">
        <v>0</v>
      </c>
      <c r="O61" s="55">
        <v>0</v>
      </c>
      <c r="P61" s="56">
        <f t="shared" si="0"/>
        <v>0</v>
      </c>
      <c r="Q61" s="56">
        <f t="shared" si="1"/>
        <v>0</v>
      </c>
      <c r="R61" s="57">
        <f t="shared" si="2"/>
        <v>0</v>
      </c>
    </row>
    <row r="62" spans="1:18">
      <c r="A62" s="70"/>
      <c r="B62" s="29"/>
      <c r="C62" s="29"/>
      <c r="D62" s="28"/>
      <c r="E62" s="30"/>
      <c r="F62" s="45"/>
      <c r="G62" s="74" t="s">
        <v>115</v>
      </c>
      <c r="H62" s="35" t="s">
        <v>116</v>
      </c>
      <c r="I62" s="33"/>
      <c r="J62" s="34"/>
      <c r="K62" s="52">
        <f>IFERROR(MATCH(I62,'County Mileage Chart'!$A$2:$A$62,0),0)</f>
        <v>0</v>
      </c>
      <c r="L62" s="53">
        <f>IFERROR(MATCH(J62,'County Mileage Chart'!$A$2:$A$62,0),0)</f>
        <v>0</v>
      </c>
      <c r="M62" s="36">
        <f>ROUND(IF(OR(K62=0,L62=0),0,IFERROR(IF(OR(K62&lt;&gt;0,L62&lt;&gt;0)*L62-K62=0,0,INDEX('County Mileage Chart'!$B$2:$BJ$60,K62,L62)),0)),2)</f>
        <v>0</v>
      </c>
      <c r="N62" s="54">
        <v>0</v>
      </c>
      <c r="O62" s="55">
        <v>0</v>
      </c>
      <c r="P62" s="56">
        <f t="shared" si="0"/>
        <v>0</v>
      </c>
      <c r="Q62" s="56">
        <f t="shared" si="1"/>
        <v>0</v>
      </c>
      <c r="R62" s="57">
        <f t="shared" si="2"/>
        <v>0</v>
      </c>
    </row>
    <row r="63" spans="1:18">
      <c r="A63" s="70"/>
      <c r="B63" s="29"/>
      <c r="C63" s="29"/>
      <c r="D63" s="28"/>
      <c r="E63" s="30"/>
      <c r="F63" s="45"/>
      <c r="G63" s="74" t="s">
        <v>115</v>
      </c>
      <c r="H63" s="35" t="s">
        <v>116</v>
      </c>
      <c r="I63" s="33"/>
      <c r="J63" s="34"/>
      <c r="K63" s="52">
        <f>IFERROR(MATCH(I63,'County Mileage Chart'!$A$2:$A$62,0),0)</f>
        <v>0</v>
      </c>
      <c r="L63" s="53">
        <f>IFERROR(MATCH(J63,'County Mileage Chart'!$A$2:$A$62,0),0)</f>
        <v>0</v>
      </c>
      <c r="M63" s="36">
        <f>ROUND(IF(OR(K63=0,L63=0),0,IFERROR(IF(OR(K63&lt;&gt;0,L63&lt;&gt;0)*L63-K63=0,0,INDEX('County Mileage Chart'!$B$2:$BJ$60,K63,L63)),0)),2)</f>
        <v>0</v>
      </c>
      <c r="N63" s="54">
        <v>0</v>
      </c>
      <c r="O63" s="55">
        <v>0</v>
      </c>
      <c r="P63" s="56">
        <f t="shared" si="0"/>
        <v>0</v>
      </c>
      <c r="Q63" s="56">
        <f t="shared" si="1"/>
        <v>0</v>
      </c>
      <c r="R63" s="57">
        <f t="shared" si="2"/>
        <v>0</v>
      </c>
    </row>
    <row r="64" spans="1:18">
      <c r="A64" s="70"/>
      <c r="B64" s="29"/>
      <c r="C64" s="29"/>
      <c r="D64" s="28"/>
      <c r="E64" s="30"/>
      <c r="F64" s="45"/>
      <c r="G64" s="74" t="s">
        <v>115</v>
      </c>
      <c r="H64" s="35" t="s">
        <v>116</v>
      </c>
      <c r="I64" s="33"/>
      <c r="J64" s="34"/>
      <c r="K64" s="52">
        <f>IFERROR(MATCH(I64,'County Mileage Chart'!$A$2:$A$62,0),0)</f>
        <v>0</v>
      </c>
      <c r="L64" s="53">
        <f>IFERROR(MATCH(J64,'County Mileage Chart'!$A$2:$A$62,0),0)</f>
        <v>0</v>
      </c>
      <c r="M64" s="36">
        <f>ROUND(IF(OR(K64=0,L64=0),0,IFERROR(IF(OR(K64&lt;&gt;0,L64&lt;&gt;0)*L64-K64=0,0,INDEX('County Mileage Chart'!$B$2:$BJ$60,K64,L64)),0)),2)</f>
        <v>0</v>
      </c>
      <c r="N64" s="54">
        <v>0</v>
      </c>
      <c r="O64" s="55">
        <v>0</v>
      </c>
      <c r="P64" s="56">
        <f t="shared" si="0"/>
        <v>0</v>
      </c>
      <c r="Q64" s="56">
        <f t="shared" si="1"/>
        <v>0</v>
      </c>
      <c r="R64" s="57">
        <f t="shared" si="2"/>
        <v>0</v>
      </c>
    </row>
    <row r="65" spans="1:18">
      <c r="A65" s="70"/>
      <c r="B65" s="29"/>
      <c r="C65" s="29"/>
      <c r="D65" s="28"/>
      <c r="E65" s="30"/>
      <c r="F65" s="45"/>
      <c r="G65" s="74" t="s">
        <v>115</v>
      </c>
      <c r="H65" s="35" t="s">
        <v>116</v>
      </c>
      <c r="I65" s="33"/>
      <c r="J65" s="34"/>
      <c r="K65" s="52">
        <f>IFERROR(MATCH(I65,'County Mileage Chart'!$A$2:$A$62,0),0)</f>
        <v>0</v>
      </c>
      <c r="L65" s="53">
        <f>IFERROR(MATCH(J65,'County Mileage Chart'!$A$2:$A$62,0),0)</f>
        <v>0</v>
      </c>
      <c r="M65" s="36">
        <f>ROUND(IF(OR(K65=0,L65=0),0,IFERROR(IF(OR(K65&lt;&gt;0,L65&lt;&gt;0)*L65-K65=0,0,INDEX('County Mileage Chart'!$B$2:$BJ$60,K65,L65)),0)),2)</f>
        <v>0</v>
      </c>
      <c r="N65" s="54">
        <v>0</v>
      </c>
      <c r="O65" s="55">
        <v>0</v>
      </c>
      <c r="P65" s="56">
        <f t="shared" si="0"/>
        <v>0</v>
      </c>
      <c r="Q65" s="56">
        <f t="shared" si="1"/>
        <v>0</v>
      </c>
      <c r="R65" s="57">
        <f t="shared" si="2"/>
        <v>0</v>
      </c>
    </row>
    <row r="66" spans="1:18">
      <c r="A66" s="70"/>
      <c r="B66" s="29"/>
      <c r="C66" s="29"/>
      <c r="D66" s="28"/>
      <c r="E66" s="30"/>
      <c r="F66" s="45"/>
      <c r="G66" s="74" t="s">
        <v>115</v>
      </c>
      <c r="H66" s="35" t="s">
        <v>116</v>
      </c>
      <c r="I66" s="33"/>
      <c r="J66" s="34"/>
      <c r="K66" s="52">
        <f>IFERROR(MATCH(I66,'County Mileage Chart'!$A$2:$A$62,0),0)</f>
        <v>0</v>
      </c>
      <c r="L66" s="53">
        <f>IFERROR(MATCH(J66,'County Mileage Chart'!$A$2:$A$62,0),0)</f>
        <v>0</v>
      </c>
      <c r="M66" s="36">
        <f>ROUND(IF(OR(K66=0,L66=0),0,IFERROR(IF(OR(K66&lt;&gt;0,L66&lt;&gt;0)*L66-K66=0,0,INDEX('County Mileage Chart'!$B$2:$BJ$60,K66,L66)),0)),2)</f>
        <v>0</v>
      </c>
      <c r="N66" s="54">
        <v>0</v>
      </c>
      <c r="O66" s="55">
        <v>0</v>
      </c>
      <c r="P66" s="56">
        <f t="shared" si="0"/>
        <v>0</v>
      </c>
      <c r="Q66" s="56">
        <f t="shared" si="1"/>
        <v>0</v>
      </c>
      <c r="R66" s="57">
        <f t="shared" si="2"/>
        <v>0</v>
      </c>
    </row>
    <row r="67" spans="1:18">
      <c r="A67" s="70"/>
      <c r="B67" s="29"/>
      <c r="C67" s="29"/>
      <c r="D67" s="28"/>
      <c r="E67" s="30"/>
      <c r="F67" s="45"/>
      <c r="G67" s="74" t="s">
        <v>115</v>
      </c>
      <c r="H67" s="35" t="s">
        <v>116</v>
      </c>
      <c r="I67" s="33"/>
      <c r="J67" s="34"/>
      <c r="K67" s="52">
        <f>IFERROR(MATCH(I67,'County Mileage Chart'!$A$2:$A$62,0),0)</f>
        <v>0</v>
      </c>
      <c r="L67" s="53">
        <f>IFERROR(MATCH(J67,'County Mileage Chart'!$A$2:$A$62,0),0)</f>
        <v>0</v>
      </c>
      <c r="M67" s="36">
        <f>ROUND(IF(OR(K67=0,L67=0),0,IFERROR(IF(OR(K67&lt;&gt;0,L67&lt;&gt;0)*L67-K67=0,0,INDEX('County Mileage Chart'!$B$2:$BJ$60,K67,L67)),0)),2)</f>
        <v>0</v>
      </c>
      <c r="N67" s="54">
        <v>0</v>
      </c>
      <c r="O67" s="55">
        <v>0</v>
      </c>
      <c r="P67" s="56">
        <f t="shared" si="0"/>
        <v>0</v>
      </c>
      <c r="Q67" s="56">
        <f t="shared" si="1"/>
        <v>0</v>
      </c>
      <c r="R67" s="57">
        <f t="shared" si="2"/>
        <v>0</v>
      </c>
    </row>
    <row r="68" spans="1:18">
      <c r="A68" s="70"/>
      <c r="B68" s="29"/>
      <c r="C68" s="29"/>
      <c r="D68" s="28"/>
      <c r="E68" s="30"/>
      <c r="F68" s="45"/>
      <c r="G68" s="74" t="s">
        <v>115</v>
      </c>
      <c r="H68" s="35" t="s">
        <v>116</v>
      </c>
      <c r="I68" s="33"/>
      <c r="J68" s="34"/>
      <c r="K68" s="52">
        <f>IFERROR(MATCH(I68,'County Mileage Chart'!$A$2:$A$62,0),0)</f>
        <v>0</v>
      </c>
      <c r="L68" s="53">
        <f>IFERROR(MATCH(J68,'County Mileage Chart'!$A$2:$A$62,0),0)</f>
        <v>0</v>
      </c>
      <c r="M68" s="36">
        <f>ROUND(IF(OR(K68=0,L68=0),0,IFERROR(IF(OR(K68&lt;&gt;0,L68&lt;&gt;0)*L68-K68=0,0,INDEX('County Mileage Chart'!$B$2:$BJ$60,K68,L68)),0)),2)</f>
        <v>0</v>
      </c>
      <c r="N68" s="54">
        <v>0</v>
      </c>
      <c r="O68" s="55">
        <v>0</v>
      </c>
      <c r="P68" s="56">
        <f t="shared" si="0"/>
        <v>0</v>
      </c>
      <c r="Q68" s="56">
        <f t="shared" si="1"/>
        <v>0</v>
      </c>
      <c r="R68" s="57">
        <f t="shared" si="2"/>
        <v>0</v>
      </c>
    </row>
    <row r="69" spans="1:18">
      <c r="A69" s="70"/>
      <c r="B69" s="29"/>
      <c r="C69" s="29"/>
      <c r="D69" s="28"/>
      <c r="E69" s="30"/>
      <c r="F69" s="45"/>
      <c r="G69" s="74" t="s">
        <v>115</v>
      </c>
      <c r="H69" s="35" t="s">
        <v>116</v>
      </c>
      <c r="I69" s="33"/>
      <c r="J69" s="34"/>
      <c r="K69" s="52">
        <f>IFERROR(MATCH(I69,'County Mileage Chart'!$A$2:$A$62,0),0)</f>
        <v>0</v>
      </c>
      <c r="L69" s="53">
        <f>IFERROR(MATCH(J69,'County Mileage Chart'!$A$2:$A$62,0),0)</f>
        <v>0</v>
      </c>
      <c r="M69" s="36">
        <f>ROUND(IF(OR(K69=0,L69=0),0,IFERROR(IF(OR(K69&lt;&gt;0,L69&lt;&gt;0)*L69-K69=0,0,INDEX('County Mileage Chart'!$B$2:$BJ$60,K69,L69)),0)),2)</f>
        <v>0</v>
      </c>
      <c r="N69" s="54">
        <v>0</v>
      </c>
      <c r="O69" s="55">
        <v>0</v>
      </c>
      <c r="P69" s="56">
        <f t="shared" si="0"/>
        <v>0</v>
      </c>
      <c r="Q69" s="56">
        <f t="shared" si="1"/>
        <v>0</v>
      </c>
      <c r="R69" s="57">
        <f t="shared" si="2"/>
        <v>0</v>
      </c>
    </row>
    <row r="70" spans="1:18">
      <c r="A70" s="70"/>
      <c r="B70" s="29"/>
      <c r="C70" s="29"/>
      <c r="D70" s="28"/>
      <c r="E70" s="30"/>
      <c r="F70" s="45"/>
      <c r="G70" s="74" t="s">
        <v>115</v>
      </c>
      <c r="H70" s="35" t="s">
        <v>116</v>
      </c>
      <c r="I70" s="33"/>
      <c r="J70" s="34"/>
      <c r="K70" s="52">
        <f>IFERROR(MATCH(I70,'County Mileage Chart'!$A$2:$A$62,0),0)</f>
        <v>0</v>
      </c>
      <c r="L70" s="53">
        <f>IFERROR(MATCH(J70,'County Mileage Chart'!$A$2:$A$62,0),0)</f>
        <v>0</v>
      </c>
      <c r="M70" s="36">
        <f>ROUND(IF(OR(K70=0,L70=0),0,IFERROR(IF(OR(K70&lt;&gt;0,L70&lt;&gt;0)*L70-K70=0,0,INDEX('County Mileage Chart'!$B$2:$BJ$60,K70,L70)),0)),2)</f>
        <v>0</v>
      </c>
      <c r="N70" s="54">
        <v>0</v>
      </c>
      <c r="O70" s="55">
        <v>0</v>
      </c>
      <c r="P70" s="56">
        <f t="shared" si="0"/>
        <v>0</v>
      </c>
      <c r="Q70" s="56">
        <f t="shared" si="1"/>
        <v>0</v>
      </c>
      <c r="R70" s="57">
        <f t="shared" si="2"/>
        <v>0</v>
      </c>
    </row>
    <row r="71" spans="1:18">
      <c r="A71" s="70"/>
      <c r="B71" s="29"/>
      <c r="C71" s="29"/>
      <c r="D71" s="28"/>
      <c r="E71" s="30"/>
      <c r="F71" s="45"/>
      <c r="G71" s="74" t="s">
        <v>115</v>
      </c>
      <c r="H71" s="35" t="s">
        <v>116</v>
      </c>
      <c r="I71" s="33"/>
      <c r="J71" s="34"/>
      <c r="K71" s="52">
        <f>IFERROR(MATCH(I71,'County Mileage Chart'!$A$2:$A$62,0),0)</f>
        <v>0</v>
      </c>
      <c r="L71" s="53">
        <f>IFERROR(MATCH(J71,'County Mileage Chart'!$A$2:$A$62,0),0)</f>
        <v>0</v>
      </c>
      <c r="M71" s="36">
        <f>ROUND(IF(OR(K71=0,L71=0),0,IFERROR(IF(OR(K71&lt;&gt;0,L71&lt;&gt;0)*L71-K71=0,0,INDEX('County Mileage Chart'!$B$2:$BJ$60,K71,L71)),0)),2)</f>
        <v>0</v>
      </c>
      <c r="N71" s="54">
        <v>0</v>
      </c>
      <c r="O71" s="55">
        <v>0</v>
      </c>
      <c r="P71" s="56">
        <f t="shared" si="0"/>
        <v>0</v>
      </c>
      <c r="Q71" s="56">
        <f t="shared" si="1"/>
        <v>0</v>
      </c>
      <c r="R71" s="57">
        <f t="shared" si="2"/>
        <v>0</v>
      </c>
    </row>
    <row r="72" spans="1:18">
      <c r="A72" s="70"/>
      <c r="B72" s="29"/>
      <c r="C72" s="29"/>
      <c r="D72" s="28"/>
      <c r="E72" s="30"/>
      <c r="F72" s="45"/>
      <c r="G72" s="74" t="s">
        <v>115</v>
      </c>
      <c r="H72" s="35" t="s">
        <v>116</v>
      </c>
      <c r="I72" s="33"/>
      <c r="J72" s="34"/>
      <c r="K72" s="52">
        <f>IFERROR(MATCH(I72,'County Mileage Chart'!$A$2:$A$62,0),0)</f>
        <v>0</v>
      </c>
      <c r="L72" s="53">
        <f>IFERROR(MATCH(J72,'County Mileage Chart'!$A$2:$A$62,0),0)</f>
        <v>0</v>
      </c>
      <c r="M72" s="36">
        <f>ROUND(IF(OR(K72=0,L72=0),0,IFERROR(IF(OR(K72&lt;&gt;0,L72&lt;&gt;0)*L72-K72=0,0,INDEX('County Mileage Chart'!$B$2:$BJ$60,K72,L72)),0)),2)</f>
        <v>0</v>
      </c>
      <c r="N72" s="54">
        <v>0</v>
      </c>
      <c r="O72" s="55">
        <v>0</v>
      </c>
      <c r="P72" s="56">
        <f t="shared" si="0"/>
        <v>0</v>
      </c>
      <c r="Q72" s="56">
        <f t="shared" si="1"/>
        <v>0</v>
      </c>
      <c r="R72" s="57">
        <f t="shared" si="2"/>
        <v>0</v>
      </c>
    </row>
    <row r="73" spans="1:18">
      <c r="A73" s="70"/>
      <c r="B73" s="29"/>
      <c r="C73" s="29"/>
      <c r="D73" s="28"/>
      <c r="E73" s="30"/>
      <c r="F73" s="45"/>
      <c r="G73" s="74" t="s">
        <v>115</v>
      </c>
      <c r="H73" s="35" t="s">
        <v>116</v>
      </c>
      <c r="I73" s="33"/>
      <c r="J73" s="34"/>
      <c r="K73" s="52">
        <f>IFERROR(MATCH(I73,'County Mileage Chart'!$A$2:$A$62,0),0)</f>
        <v>0</v>
      </c>
      <c r="L73" s="53">
        <f>IFERROR(MATCH(J73,'County Mileage Chart'!$A$2:$A$62,0),0)</f>
        <v>0</v>
      </c>
      <c r="M73" s="36">
        <f>ROUND(IF(OR(K73=0,L73=0),0,IFERROR(IF(OR(K73&lt;&gt;0,L73&lt;&gt;0)*L73-K73=0,0,INDEX('County Mileage Chart'!$B$2:$BJ$60,K73,L73)),0)),2)</f>
        <v>0</v>
      </c>
      <c r="N73" s="54">
        <v>0</v>
      </c>
      <c r="O73" s="55">
        <v>0</v>
      </c>
      <c r="P73" s="56">
        <f t="shared" si="0"/>
        <v>0</v>
      </c>
      <c r="Q73" s="56">
        <f t="shared" si="1"/>
        <v>0</v>
      </c>
      <c r="R73" s="57">
        <f t="shared" si="2"/>
        <v>0</v>
      </c>
    </row>
    <row r="74" spans="1:18">
      <c r="A74" s="70"/>
      <c r="B74" s="29"/>
      <c r="C74" s="29"/>
      <c r="D74" s="28"/>
      <c r="E74" s="30"/>
      <c r="F74" s="45"/>
      <c r="G74" s="74" t="s">
        <v>115</v>
      </c>
      <c r="H74" s="35" t="s">
        <v>116</v>
      </c>
      <c r="I74" s="33"/>
      <c r="J74" s="34"/>
      <c r="K74" s="52">
        <f>IFERROR(MATCH(I74,'County Mileage Chart'!$A$2:$A$62,0),0)</f>
        <v>0</v>
      </c>
      <c r="L74" s="53">
        <f>IFERROR(MATCH(J74,'County Mileage Chart'!$A$2:$A$62,0),0)</f>
        <v>0</v>
      </c>
      <c r="M74" s="36">
        <f>ROUND(IF(OR(K74=0,L74=0),0,IFERROR(IF(OR(K74&lt;&gt;0,L74&lt;&gt;0)*L74-K74=0,0,INDEX('County Mileage Chart'!$B$2:$BJ$60,K74,L74)),0)),2)</f>
        <v>0</v>
      </c>
      <c r="N74" s="54">
        <v>0</v>
      </c>
      <c r="O74" s="55">
        <v>0</v>
      </c>
      <c r="P74" s="56">
        <f t="shared" si="0"/>
        <v>0</v>
      </c>
      <c r="Q74" s="56">
        <f t="shared" si="1"/>
        <v>0</v>
      </c>
      <c r="R74" s="57">
        <f t="shared" si="2"/>
        <v>0</v>
      </c>
    </row>
    <row r="75" spans="1:18">
      <c r="A75" s="70"/>
      <c r="B75" s="29"/>
      <c r="C75" s="29"/>
      <c r="D75" s="28"/>
      <c r="E75" s="30"/>
      <c r="F75" s="45"/>
      <c r="G75" s="74" t="s">
        <v>115</v>
      </c>
      <c r="H75" s="35" t="s">
        <v>116</v>
      </c>
      <c r="I75" s="33"/>
      <c r="J75" s="34"/>
      <c r="K75" s="52">
        <f>IFERROR(MATCH(I75,'County Mileage Chart'!$A$2:$A$62,0),0)</f>
        <v>0</v>
      </c>
      <c r="L75" s="53">
        <f>IFERROR(MATCH(J75,'County Mileage Chart'!$A$2:$A$62,0),0)</f>
        <v>0</v>
      </c>
      <c r="M75" s="36">
        <f>ROUND(IF(OR(K75=0,L75=0),0,IFERROR(IF(OR(K75&lt;&gt;0,L75&lt;&gt;0)*L75-K75=0,0,INDEX('County Mileage Chart'!$B$2:$BJ$60,K75,L75)),0)),2)</f>
        <v>0</v>
      </c>
      <c r="N75" s="54">
        <v>0</v>
      </c>
      <c r="O75" s="55">
        <v>0</v>
      </c>
      <c r="P75" s="56">
        <f t="shared" si="0"/>
        <v>0</v>
      </c>
      <c r="Q75" s="56">
        <f t="shared" si="1"/>
        <v>0</v>
      </c>
      <c r="R75" s="57">
        <f t="shared" si="2"/>
        <v>0</v>
      </c>
    </row>
    <row r="76" spans="1:18">
      <c r="A76" s="70"/>
      <c r="B76" s="29"/>
      <c r="C76" s="29"/>
      <c r="D76" s="28"/>
      <c r="E76" s="30"/>
      <c r="F76" s="45"/>
      <c r="G76" s="74" t="s">
        <v>115</v>
      </c>
      <c r="H76" s="35" t="s">
        <v>116</v>
      </c>
      <c r="I76" s="33"/>
      <c r="J76" s="34"/>
      <c r="K76" s="52">
        <f>IFERROR(MATCH(I76,'County Mileage Chart'!$A$2:$A$62,0),0)</f>
        <v>0</v>
      </c>
      <c r="L76" s="53">
        <f>IFERROR(MATCH(J76,'County Mileage Chart'!$A$2:$A$62,0),0)</f>
        <v>0</v>
      </c>
      <c r="M76" s="36">
        <f>ROUND(IF(OR(K76=0,L76=0),0,IFERROR(IF(OR(K76&lt;&gt;0,L76&lt;&gt;0)*L76-K76=0,0,INDEX('County Mileage Chart'!$B$2:$BJ$60,K76,L76)),0)),2)</f>
        <v>0</v>
      </c>
      <c r="N76" s="54">
        <v>0</v>
      </c>
      <c r="O76" s="55">
        <v>0</v>
      </c>
      <c r="P76" s="56">
        <f t="shared" si="0"/>
        <v>0</v>
      </c>
      <c r="Q76" s="56">
        <f t="shared" si="1"/>
        <v>0</v>
      </c>
      <c r="R76" s="57">
        <f t="shared" si="2"/>
        <v>0</v>
      </c>
    </row>
    <row r="77" spans="1:18">
      <c r="A77" s="70"/>
      <c r="B77" s="29"/>
      <c r="C77" s="29"/>
      <c r="D77" s="28"/>
      <c r="E77" s="30"/>
      <c r="F77" s="45"/>
      <c r="G77" s="74" t="s">
        <v>115</v>
      </c>
      <c r="H77" s="35" t="s">
        <v>116</v>
      </c>
      <c r="I77" s="33"/>
      <c r="J77" s="34"/>
      <c r="K77" s="52">
        <f>IFERROR(MATCH(I77,'County Mileage Chart'!$A$2:$A$62,0),0)</f>
        <v>0</v>
      </c>
      <c r="L77" s="53">
        <f>IFERROR(MATCH(J77,'County Mileage Chart'!$A$2:$A$62,0),0)</f>
        <v>0</v>
      </c>
      <c r="M77" s="36">
        <f>ROUND(IF(OR(K77=0,L77=0),0,IFERROR(IF(OR(K77&lt;&gt;0,L77&lt;&gt;0)*L77-K77=0,0,INDEX('County Mileage Chart'!$B$2:$BJ$60,K77,L77)),0)),2)</f>
        <v>0</v>
      </c>
      <c r="N77" s="54">
        <v>0</v>
      </c>
      <c r="O77" s="55">
        <v>0</v>
      </c>
      <c r="P77" s="56">
        <f t="shared" si="0"/>
        <v>0</v>
      </c>
      <c r="Q77" s="56">
        <f t="shared" si="1"/>
        <v>0</v>
      </c>
      <c r="R77" s="57">
        <f t="shared" si="2"/>
        <v>0</v>
      </c>
    </row>
    <row r="78" spans="1:18">
      <c r="A78" s="70"/>
      <c r="B78" s="29"/>
      <c r="C78" s="29"/>
      <c r="D78" s="28"/>
      <c r="E78" s="30"/>
      <c r="F78" s="45"/>
      <c r="G78" s="74" t="s">
        <v>115</v>
      </c>
      <c r="H78" s="35" t="s">
        <v>116</v>
      </c>
      <c r="I78" s="33"/>
      <c r="J78" s="34"/>
      <c r="K78" s="52">
        <f>IFERROR(MATCH(I78,'County Mileage Chart'!$A$2:$A$62,0),0)</f>
        <v>0</v>
      </c>
      <c r="L78" s="53">
        <f>IFERROR(MATCH(J78,'County Mileage Chart'!$A$2:$A$62,0),0)</f>
        <v>0</v>
      </c>
      <c r="M78" s="36">
        <f>ROUND(IF(OR(K78=0,L78=0),0,IFERROR(IF(OR(K78&lt;&gt;0,L78&lt;&gt;0)*L78-K78=0,0,INDEX('County Mileage Chart'!$B$2:$BJ$60,K78,L78)),0)),2)</f>
        <v>0</v>
      </c>
      <c r="N78" s="54">
        <v>0</v>
      </c>
      <c r="O78" s="55">
        <v>0</v>
      </c>
      <c r="P78" s="56">
        <f t="shared" si="0"/>
        <v>0</v>
      </c>
      <c r="Q78" s="56">
        <f t="shared" si="1"/>
        <v>0</v>
      </c>
      <c r="R78" s="57">
        <f t="shared" si="2"/>
        <v>0</v>
      </c>
    </row>
    <row r="79" spans="1:18">
      <c r="A79" s="70"/>
      <c r="B79" s="29"/>
      <c r="C79" s="29"/>
      <c r="D79" s="28"/>
      <c r="E79" s="30"/>
      <c r="F79" s="45"/>
      <c r="G79" s="74" t="s">
        <v>115</v>
      </c>
      <c r="H79" s="35" t="s">
        <v>116</v>
      </c>
      <c r="I79" s="33"/>
      <c r="J79" s="34"/>
      <c r="K79" s="52">
        <f>IFERROR(MATCH(I79,'County Mileage Chart'!$A$2:$A$62,0),0)</f>
        <v>0</v>
      </c>
      <c r="L79" s="53">
        <f>IFERROR(MATCH(J79,'County Mileage Chart'!$A$2:$A$62,0),0)</f>
        <v>0</v>
      </c>
      <c r="M79" s="36">
        <f>ROUND(IF(OR(K79=0,L79=0),0,IFERROR(IF(OR(K79&lt;&gt;0,L79&lt;&gt;0)*L79-K79=0,0,INDEX('County Mileage Chart'!$B$2:$BJ$60,K79,L79)),0)),2)</f>
        <v>0</v>
      </c>
      <c r="N79" s="54">
        <v>0</v>
      </c>
      <c r="O79" s="55">
        <v>0</v>
      </c>
      <c r="P79" s="56">
        <f t="shared" si="0"/>
        <v>0</v>
      </c>
      <c r="Q79" s="56">
        <f t="shared" si="1"/>
        <v>0</v>
      </c>
      <c r="R79" s="57">
        <f t="shared" si="2"/>
        <v>0</v>
      </c>
    </row>
    <row r="80" spans="1:18">
      <c r="A80" s="70"/>
      <c r="B80" s="29"/>
      <c r="C80" s="29"/>
      <c r="D80" s="28"/>
      <c r="E80" s="30"/>
      <c r="F80" s="45"/>
      <c r="G80" s="74" t="s">
        <v>115</v>
      </c>
      <c r="H80" s="35" t="s">
        <v>116</v>
      </c>
      <c r="I80" s="33"/>
      <c r="J80" s="34"/>
      <c r="K80" s="52">
        <f>IFERROR(MATCH(I80,'County Mileage Chart'!$A$2:$A$62,0),0)</f>
        <v>0</v>
      </c>
      <c r="L80" s="53">
        <f>IFERROR(MATCH(J80,'County Mileage Chart'!$A$2:$A$62,0),0)</f>
        <v>0</v>
      </c>
      <c r="M80" s="36">
        <f>ROUND(IF(OR(K80=0,L80=0),0,IFERROR(IF(OR(K80&lt;&gt;0,L80&lt;&gt;0)*L80-K80=0,0,INDEX('County Mileage Chart'!$B$2:$BJ$60,K80,L80)),0)),2)</f>
        <v>0</v>
      </c>
      <c r="N80" s="54">
        <v>0</v>
      </c>
      <c r="O80" s="55">
        <v>0</v>
      </c>
      <c r="P80" s="56">
        <f t="shared" si="0"/>
        <v>0</v>
      </c>
      <c r="Q80" s="56">
        <f t="shared" si="1"/>
        <v>0</v>
      </c>
      <c r="R80" s="57">
        <f t="shared" si="2"/>
        <v>0</v>
      </c>
    </row>
    <row r="81" spans="1:19">
      <c r="A81" s="70"/>
      <c r="B81" s="29"/>
      <c r="C81" s="29"/>
      <c r="D81" s="28"/>
      <c r="E81" s="30"/>
      <c r="F81" s="45"/>
      <c r="G81" s="74" t="s">
        <v>115</v>
      </c>
      <c r="H81" s="35" t="s">
        <v>116</v>
      </c>
      <c r="I81" s="33"/>
      <c r="J81" s="34"/>
      <c r="K81" s="52">
        <f>IFERROR(MATCH(I81,'County Mileage Chart'!$A$2:$A$62,0),0)</f>
        <v>0</v>
      </c>
      <c r="L81" s="53">
        <f>IFERROR(MATCH(J81,'County Mileage Chart'!$A$2:$A$62,0),0)</f>
        <v>0</v>
      </c>
      <c r="M81" s="36">
        <f>ROUND(IF(OR(K81=0,L81=0),0,IFERROR(IF(OR(K81&lt;&gt;0,L81&lt;&gt;0)*L81-K81=0,0,INDEX('County Mileage Chart'!$B$2:$BJ$60,K81,L81)),0)),2)</f>
        <v>0</v>
      </c>
      <c r="N81" s="54">
        <v>0</v>
      </c>
      <c r="O81" s="55">
        <v>0</v>
      </c>
      <c r="P81" s="56">
        <f t="shared" si="0"/>
        <v>0</v>
      </c>
      <c r="Q81" s="56">
        <f t="shared" si="1"/>
        <v>0</v>
      </c>
      <c r="R81" s="57">
        <f t="shared" si="2"/>
        <v>0</v>
      </c>
    </row>
    <row r="82" spans="1:19">
      <c r="A82" s="70"/>
      <c r="B82" s="29"/>
      <c r="C82" s="29"/>
      <c r="D82" s="28"/>
      <c r="E82" s="30"/>
      <c r="F82" s="45"/>
      <c r="G82" s="74" t="s">
        <v>115</v>
      </c>
      <c r="H82" s="35" t="s">
        <v>116</v>
      </c>
      <c r="I82" s="33"/>
      <c r="J82" s="34"/>
      <c r="K82" s="52">
        <f>IFERROR(MATCH(I82,'County Mileage Chart'!$A$2:$A$62,0),0)</f>
        <v>0</v>
      </c>
      <c r="L82" s="53">
        <f>IFERROR(MATCH(J82,'County Mileage Chart'!$A$2:$A$62,0),0)</f>
        <v>0</v>
      </c>
      <c r="M82" s="36">
        <f>ROUND(IF(OR(K82=0,L82=0),0,IFERROR(IF(OR(K82&lt;&gt;0,L82&lt;&gt;0)*L82-K82=0,0,INDEX('County Mileage Chart'!$B$2:$BJ$60,K82,L82)),0)),2)</f>
        <v>0</v>
      </c>
      <c r="N82" s="54">
        <v>0</v>
      </c>
      <c r="O82" s="55">
        <v>0</v>
      </c>
      <c r="P82" s="56">
        <f t="shared" si="0"/>
        <v>0</v>
      </c>
      <c r="Q82" s="56">
        <f t="shared" si="1"/>
        <v>0</v>
      </c>
      <c r="R82" s="57">
        <f t="shared" si="2"/>
        <v>0</v>
      </c>
    </row>
    <row r="83" spans="1:19">
      <c r="A83" s="70"/>
      <c r="B83" s="29"/>
      <c r="C83" s="29"/>
      <c r="D83" s="28"/>
      <c r="E83" s="30"/>
      <c r="F83" s="45"/>
      <c r="G83" s="74" t="s">
        <v>115</v>
      </c>
      <c r="H83" s="35" t="s">
        <v>116</v>
      </c>
      <c r="I83" s="33"/>
      <c r="J83" s="34"/>
      <c r="K83" s="52">
        <f>IFERROR(MATCH(I83,'County Mileage Chart'!$A$2:$A$62,0),0)</f>
        <v>0</v>
      </c>
      <c r="L83" s="53">
        <f>IFERROR(MATCH(J83,'County Mileage Chart'!$A$2:$A$62,0),0)</f>
        <v>0</v>
      </c>
      <c r="M83" s="36">
        <f>ROUND(IF(OR(K83=0,L83=0),0,IFERROR(IF(OR(K83&lt;&gt;0,L83&lt;&gt;0)*L83-K83=0,0,INDEX('County Mileage Chart'!$B$2:$BJ$60,K83,L83)),0)),2)</f>
        <v>0</v>
      </c>
      <c r="N83" s="54">
        <v>0</v>
      </c>
      <c r="O83" s="55">
        <v>0</v>
      </c>
      <c r="P83" s="56">
        <f t="shared" si="0"/>
        <v>0</v>
      </c>
      <c r="Q83" s="56">
        <f t="shared" si="1"/>
        <v>0</v>
      </c>
      <c r="R83" s="57">
        <f t="shared" si="2"/>
        <v>0</v>
      </c>
    </row>
    <row r="84" spans="1:19">
      <c r="A84" s="70"/>
      <c r="B84" s="29"/>
      <c r="C84" s="29"/>
      <c r="D84" s="28"/>
      <c r="E84" s="30"/>
      <c r="F84" s="45"/>
      <c r="G84" s="74" t="s">
        <v>115</v>
      </c>
      <c r="H84" s="35" t="s">
        <v>116</v>
      </c>
      <c r="I84" s="33"/>
      <c r="J84" s="34"/>
      <c r="K84" s="52">
        <f>IFERROR(MATCH(I84,'County Mileage Chart'!$A$2:$A$62,0),0)</f>
        <v>0</v>
      </c>
      <c r="L84" s="53">
        <f>IFERROR(MATCH(J84,'County Mileage Chart'!$A$2:$A$62,0),0)</f>
        <v>0</v>
      </c>
      <c r="M84" s="36">
        <f>ROUND(IF(OR(K84=0,L84=0),0,IFERROR(IF(OR(K84&lt;&gt;0,L84&lt;&gt;0)*L84-K84=0,0,INDEX('County Mileage Chart'!$B$2:$BJ$60,K84,L84)),0)),2)</f>
        <v>0</v>
      </c>
      <c r="N84" s="54">
        <v>0</v>
      </c>
      <c r="O84" s="55">
        <v>0</v>
      </c>
      <c r="P84" s="56">
        <f t="shared" si="0"/>
        <v>0</v>
      </c>
      <c r="Q84" s="56">
        <f t="shared" si="1"/>
        <v>0</v>
      </c>
      <c r="R84" s="57">
        <f t="shared" si="2"/>
        <v>0</v>
      </c>
    </row>
    <row r="85" spans="1:19" ht="15" thickBot="1">
      <c r="A85" s="70"/>
      <c r="B85" s="29"/>
      <c r="C85" s="29"/>
      <c r="D85" s="28"/>
      <c r="E85" s="30"/>
      <c r="F85" s="45"/>
      <c r="G85" s="74" t="s">
        <v>115</v>
      </c>
      <c r="H85" s="35" t="s">
        <v>116</v>
      </c>
      <c r="I85" s="33"/>
      <c r="J85" s="34"/>
      <c r="K85" s="52">
        <f>IFERROR(MATCH(I85,'County Mileage Chart'!$A$2:$A$62,0),0)</f>
        <v>0</v>
      </c>
      <c r="L85" s="53">
        <f>IFERROR(MATCH(J85,'County Mileage Chart'!$A$2:$A$62,0),0)</f>
        <v>0</v>
      </c>
      <c r="M85" s="36">
        <f>ROUND(IF(OR(K85=0,L85=0),0,IFERROR(IF(OR(K85&lt;&gt;0,L85&lt;&gt;0)*L85-K85=0,0,INDEX('County Mileage Chart'!$B$2:$BJ$60,K85,L85)),0)),2)</f>
        <v>0</v>
      </c>
      <c r="N85" s="54">
        <v>0</v>
      </c>
      <c r="O85" s="55">
        <v>0</v>
      </c>
      <c r="P85" s="56">
        <f t="shared" si="0"/>
        <v>0</v>
      </c>
      <c r="Q85" s="56">
        <f t="shared" si="1"/>
        <v>0</v>
      </c>
      <c r="R85" s="57">
        <f t="shared" si="2"/>
        <v>0</v>
      </c>
    </row>
    <row r="86" spans="1:19" ht="15" thickBot="1">
      <c r="A86" s="13"/>
      <c r="B86" s="13"/>
      <c r="C86" s="13"/>
      <c r="D86" s="13"/>
      <c r="E86" s="13"/>
      <c r="F86" s="14"/>
      <c r="G86" s="14"/>
      <c r="H86" s="16"/>
      <c r="I86" s="15"/>
      <c r="J86" s="15"/>
      <c r="K86" s="14"/>
      <c r="L86" s="14"/>
      <c r="M86" s="17"/>
      <c r="N86" s="18"/>
      <c r="O86" s="19"/>
      <c r="P86" s="93" t="s">
        <v>117</v>
      </c>
      <c r="Q86" s="94">
        <f>SUM(Q21:Q85)</f>
        <v>0</v>
      </c>
      <c r="R86" s="95">
        <f>ROUND(SUM(R21:R85),2)</f>
        <v>0</v>
      </c>
    </row>
    <row r="87" spans="1:19" ht="15" customHeight="1">
      <c r="Q87" s="11"/>
      <c r="S87" s="20"/>
    </row>
    <row r="88" spans="1:19">
      <c r="Q88" s="11"/>
      <c r="S88" s="20"/>
    </row>
    <row r="89" spans="1:19">
      <c r="Q89" s="11"/>
      <c r="S89" s="20"/>
    </row>
    <row r="90" spans="1:19">
      <c r="Q90" s="11"/>
      <c r="S90" s="20"/>
    </row>
    <row r="91" spans="1:19">
      <c r="Q91" s="11"/>
      <c r="S91" s="20"/>
    </row>
    <row r="92" spans="1:19">
      <c r="Q92" s="11"/>
      <c r="S92" s="20"/>
    </row>
    <row r="93" spans="1:19">
      <c r="Q93" s="11"/>
      <c r="S93" s="20"/>
    </row>
    <row r="94" spans="1:19">
      <c r="Q94" s="11"/>
      <c r="S94" s="20"/>
    </row>
    <row r="95" spans="1:19">
      <c r="Q95" s="11"/>
      <c r="S95" s="20"/>
    </row>
    <row r="96" spans="1:19">
      <c r="Q96" s="11"/>
      <c r="S96" s="20"/>
    </row>
    <row r="97" spans="17:19">
      <c r="Q97" s="11"/>
      <c r="S97" s="20"/>
    </row>
    <row r="98" spans="17:19">
      <c r="Q98" s="11"/>
      <c r="S98" s="20"/>
    </row>
    <row r="99" spans="17:19">
      <c r="Q99" s="11"/>
      <c r="S99" s="20"/>
    </row>
    <row r="100" spans="17:19">
      <c r="Q100" s="11"/>
      <c r="S100" s="20"/>
    </row>
    <row r="101" spans="17:19">
      <c r="Q101" s="11"/>
      <c r="S101" s="20"/>
    </row>
    <row r="102" spans="17:19">
      <c r="Q102" s="11"/>
      <c r="S102" s="20"/>
    </row>
    <row r="103" spans="17:19">
      <c r="Q103" s="11"/>
      <c r="S103" s="20"/>
    </row>
    <row r="104" spans="17:19">
      <c r="Q104" s="11"/>
      <c r="S104" s="20"/>
    </row>
    <row r="105" spans="17:19">
      <c r="Q105" s="11"/>
      <c r="S105" s="20"/>
    </row>
    <row r="106" spans="17:19">
      <c r="Q106" s="11"/>
      <c r="S106" s="20"/>
    </row>
    <row r="107" spans="17:19">
      <c r="Q107" s="11"/>
      <c r="S107" s="20"/>
    </row>
    <row r="108" spans="17:19">
      <c r="Q108" s="11"/>
      <c r="S108" s="20"/>
    </row>
    <row r="109" spans="17:19">
      <c r="Q109" s="11"/>
      <c r="S109" s="20"/>
    </row>
    <row r="110" spans="17:19">
      <c r="Q110" s="11"/>
      <c r="S110" s="20"/>
    </row>
    <row r="111" spans="17:19">
      <c r="Q111" s="11"/>
      <c r="S111" s="20"/>
    </row>
    <row r="112" spans="17:19">
      <c r="Q112" s="11"/>
      <c r="S112" s="20"/>
    </row>
    <row r="113" spans="17:19">
      <c r="Q113" s="11"/>
      <c r="S113" s="20"/>
    </row>
    <row r="114" spans="17:19">
      <c r="Q114" s="11"/>
      <c r="S114" s="20"/>
    </row>
    <row r="115" spans="17:19">
      <c r="Q115" s="11"/>
      <c r="S115" s="20"/>
    </row>
    <row r="116" spans="17:19">
      <c r="Q116" s="11"/>
      <c r="S116" s="20"/>
    </row>
    <row r="117" spans="17:19">
      <c r="Q117" s="11"/>
      <c r="S117" s="20"/>
    </row>
    <row r="118" spans="17:19">
      <c r="Q118" s="11"/>
      <c r="S118" s="20"/>
    </row>
    <row r="119" spans="17:19">
      <c r="Q119" s="11"/>
      <c r="S119" s="20"/>
    </row>
    <row r="120" spans="17:19">
      <c r="Q120" s="11"/>
      <c r="S120" s="20"/>
    </row>
    <row r="121" spans="17:19">
      <c r="Q121" s="11"/>
      <c r="S121" s="20"/>
    </row>
    <row r="122" spans="17:19">
      <c r="Q122" s="11"/>
      <c r="S122" s="20"/>
    </row>
    <row r="123" spans="17:19">
      <c r="Q123" s="11"/>
      <c r="S123" s="20"/>
    </row>
    <row r="124" spans="17:19">
      <c r="Q124" s="11"/>
      <c r="S124" s="20"/>
    </row>
    <row r="125" spans="17:19">
      <c r="Q125" s="11"/>
      <c r="S125" s="20"/>
    </row>
    <row r="126" spans="17:19">
      <c r="Q126" s="11"/>
      <c r="S126" s="20"/>
    </row>
    <row r="127" spans="17:19">
      <c r="Q127" s="11"/>
      <c r="S127" s="20"/>
    </row>
    <row r="128" spans="17:19">
      <c r="Q128" s="11"/>
      <c r="S128" s="20"/>
    </row>
    <row r="129" spans="17:19">
      <c r="Q129" s="11"/>
      <c r="S129" s="20"/>
    </row>
  </sheetData>
  <sheetProtection formatRows="0" insertRows="0"/>
  <mergeCells count="16">
    <mergeCell ref="C4:D4"/>
    <mergeCell ref="I19:M19"/>
    <mergeCell ref="B13:C13"/>
    <mergeCell ref="B14:C14"/>
    <mergeCell ref="B12:C12"/>
    <mergeCell ref="B15:C15"/>
    <mergeCell ref="B16:C16"/>
    <mergeCell ref="B17:C17"/>
    <mergeCell ref="D16:D17"/>
    <mergeCell ref="E5:R5"/>
    <mergeCell ref="E4:R4"/>
    <mergeCell ref="E12:R13"/>
    <mergeCell ref="N19:P19"/>
    <mergeCell ref="Q19:R19"/>
    <mergeCell ref="E14:R14"/>
    <mergeCell ref="I17:P17"/>
  </mergeCells>
  <phoneticPr fontId="9" type="noConversion"/>
  <conditionalFormatting sqref="R86 Q21">
    <cfRule type="containsErrors" dxfId="9" priority="8">
      <formula>ISERROR(Q21)</formula>
    </cfRule>
  </conditionalFormatting>
  <conditionalFormatting sqref="Q22:R85">
    <cfRule type="containsErrors" dxfId="8" priority="2">
      <formula>ISERROR(Q22)</formula>
    </cfRule>
  </conditionalFormatting>
  <conditionalFormatting sqref="R21">
    <cfRule type="containsErrors" dxfId="7" priority="1">
      <formula>ISERROR(R21)</formula>
    </cfRule>
  </conditionalFormatting>
  <dataValidations count="5">
    <dataValidation type="decimal" operator="greaterThanOrEqual" allowBlank="1" showInputMessage="1" showErrorMessage="1" sqref="N21:O85" xr:uid="{459B6AF5-FC49-455A-BDF9-DFB5E7883463}">
      <formula1>0</formula1>
    </dataValidation>
    <dataValidation type="list" allowBlank="1" showInputMessage="1" showErrorMessage="1" sqref="B5" xr:uid="{3808C545-30FB-4E88-A754-9B45F5AE0972}">
      <formula1>$B$6:$B$11</formula1>
    </dataValidation>
    <dataValidation type="textLength" operator="equal" allowBlank="1" showInputMessage="1" showErrorMessage="1" errorTitle="Account code alert" error="Correct account code; must be 31 characters with numbers and dashes." sqref="D21:D85" xr:uid="{004DFF04-A641-40E8-A6C9-9404E6D593A1}">
      <formula1>31</formula1>
    </dataValidation>
    <dataValidation type="textLength" operator="equal" allowBlank="1" showInputMessage="1" showErrorMessage="1" errorTitle="Invalid EID entry" error="Include leading 0's for a six-digit number. For 0's that disappear, first enter the character ' then enter the 0's." sqref="A22:A85" xr:uid="{B97CDEC4-7C06-4DAC-AE76-2555C8788C7E}">
      <formula1>6</formula1>
    </dataValidation>
    <dataValidation type="list" allowBlank="1" showInputMessage="1" showErrorMessage="1" sqref="B12:C12" xr:uid="{5696E98F-6946-46C6-9FDC-804F461F2F92}">
      <formula1>"Select location,Is attached to the Supporting Docs tab of this file.,Is submitted with this request form attached to the email."</formula1>
    </dataValidation>
  </dataValidations>
  <hyperlinks>
    <hyperlink ref="E15" location="Guide!A1" display="Click here for the guide" xr:uid="{5E39B325-9A49-4C52-BDD7-B28B50588AF3}"/>
  </hyperlinks>
  <printOptions horizontalCentered="1" verticalCentered="1"/>
  <pageMargins left="0.1" right="0.1" top="0.25" bottom="0.1" header="0.3" footer="0.3"/>
  <pageSetup scale="5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2972F50-69D6-4ACF-B05C-4382B5D03C38}">
          <x14:formula1>
            <xm:f>Sheet2!$E$2:$E$3</xm:f>
          </x14:formula1>
          <xm:sqref>H21:H85</xm:sqref>
        </x14:dataValidation>
        <x14:dataValidation type="list" allowBlank="1" showInputMessage="1" showErrorMessage="1" error="Please choose from the drop down box." prompt="Please choose from the drop down box." xr:uid="{BB0C82B9-CDD9-45AB-8DB5-49B763E684B3}">
          <x14:formula1>
            <xm:f>'County Mileage Chart'!$A$2:$A$61</xm:f>
          </x14:formula1>
          <xm:sqref>I21:J85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3F7A5-1EB3-4E71-84C2-D65DF6274C12}">
  <sheetPr>
    <tabColor rgb="FFFFC000"/>
  </sheetPr>
  <dimension ref="A1:Q22"/>
  <sheetViews>
    <sheetView tabSelected="1" workbookViewId="0">
      <selection activeCell="A33" sqref="A33"/>
    </sheetView>
  </sheetViews>
  <sheetFormatPr defaultRowHeight="14.5"/>
  <cols>
    <col min="1" max="1" width="82.26953125" bestFit="1" customWidth="1"/>
    <col min="2" max="2" width="19" customWidth="1"/>
  </cols>
  <sheetData>
    <row r="1" spans="1:17" ht="21.65" customHeight="1">
      <c r="A1" s="37" t="str">
        <f>_xlfn.CONCAT('Mileage Reimb Request Form'!A1,"-Support Documentation")</f>
        <v>Employee Mileage Reimbursement Request Form-Support Documentation</v>
      </c>
      <c r="B1" s="38"/>
      <c r="C1" s="38"/>
      <c r="D1" s="38"/>
      <c r="E1" s="38"/>
      <c r="F1" s="38"/>
      <c r="G1" s="38"/>
      <c r="H1" s="38"/>
      <c r="I1" s="38"/>
      <c r="J1" s="22"/>
      <c r="K1" s="22"/>
      <c r="L1" s="22"/>
      <c r="M1" s="22"/>
      <c r="N1" s="22"/>
      <c r="O1" s="22"/>
      <c r="P1" s="22"/>
      <c r="Q1" s="22"/>
    </row>
    <row r="2" spans="1:17">
      <c r="A2" s="40" t="str">
        <f>'Mileage Reimb Request Form'!A2</f>
        <v>Form Version 20220616.01</v>
      </c>
      <c r="B2" s="38"/>
      <c r="C2" s="38"/>
      <c r="D2" s="38"/>
      <c r="E2" s="38"/>
      <c r="F2" s="38"/>
      <c r="G2" s="77"/>
      <c r="H2" s="38"/>
      <c r="I2" s="38"/>
    </row>
    <row r="3" spans="1:17">
      <c r="A3" s="40"/>
      <c r="B3" s="38"/>
      <c r="C3" s="38"/>
      <c r="D3" s="38"/>
      <c r="E3" s="38"/>
      <c r="F3" s="38"/>
      <c r="G3" s="38"/>
      <c r="H3" s="38"/>
      <c r="I3" s="38"/>
    </row>
    <row r="4" spans="1:17" ht="43.15" customHeight="1">
      <c r="A4" s="154" t="s">
        <v>118</v>
      </c>
      <c r="B4" s="154"/>
      <c r="C4" s="154"/>
      <c r="D4" s="154"/>
      <c r="E4" s="154"/>
      <c r="F4" s="154"/>
      <c r="G4" s="154"/>
      <c r="H4" s="154"/>
      <c r="I4" s="154"/>
    </row>
    <row r="5" spans="1:17" ht="24" customHeight="1">
      <c r="A5" s="155" t="s">
        <v>119</v>
      </c>
      <c r="B5" s="155"/>
      <c r="C5" s="155"/>
      <c r="D5" s="155"/>
      <c r="E5" s="155"/>
      <c r="F5" s="155"/>
      <c r="G5" s="155"/>
      <c r="H5" s="155"/>
      <c r="I5" s="155"/>
    </row>
    <row r="6" spans="1:17" ht="22.9" customHeight="1">
      <c r="A6" s="155" t="s">
        <v>120</v>
      </c>
      <c r="B6" s="155"/>
      <c r="C6" s="155"/>
      <c r="D6" s="155"/>
      <c r="E6" s="155"/>
      <c r="F6" s="155"/>
      <c r="G6" s="155"/>
      <c r="H6" s="155"/>
      <c r="I6" s="155"/>
    </row>
    <row r="7" spans="1:17" ht="15" thickBot="1">
      <c r="A7" s="38"/>
      <c r="B7" s="38"/>
      <c r="C7" s="38"/>
      <c r="D7" s="38"/>
      <c r="E7" s="38"/>
      <c r="F7" s="38"/>
      <c r="G7" s="38"/>
      <c r="H7" s="38"/>
      <c r="I7" s="38"/>
    </row>
    <row r="8" spans="1:17" ht="15" thickBot="1">
      <c r="A8" s="78" t="s">
        <v>121</v>
      </c>
      <c r="B8" s="38"/>
      <c r="C8" s="38"/>
      <c r="D8" s="38"/>
      <c r="E8" s="38"/>
      <c r="F8" s="38"/>
      <c r="G8" s="38"/>
      <c r="H8" s="38"/>
      <c r="I8" s="38"/>
    </row>
    <row r="9" spans="1:17" ht="18.649999999999999" customHeight="1">
      <c r="A9" s="79" t="s">
        <v>122</v>
      </c>
      <c r="B9" s="38"/>
      <c r="C9" s="38"/>
      <c r="D9" s="38"/>
      <c r="E9" s="38"/>
      <c r="F9" s="38"/>
      <c r="G9" s="38"/>
      <c r="H9" s="38"/>
      <c r="I9" s="38"/>
    </row>
    <row r="10" spans="1:17">
      <c r="A10" s="80" t="s">
        <v>123</v>
      </c>
      <c r="B10" s="38"/>
      <c r="C10" s="38"/>
      <c r="D10" s="38"/>
      <c r="E10" s="38"/>
      <c r="F10" s="38"/>
      <c r="G10" s="38"/>
      <c r="H10" s="38"/>
      <c r="I10" s="38"/>
    </row>
    <row r="11" spans="1:17">
      <c r="A11" s="80" t="s">
        <v>124</v>
      </c>
      <c r="B11" s="38"/>
      <c r="C11" s="38"/>
      <c r="D11" s="38"/>
      <c r="E11" s="38"/>
      <c r="F11" s="38"/>
      <c r="G11" s="38"/>
      <c r="H11" s="38"/>
      <c r="I11" s="38"/>
    </row>
    <row r="12" spans="1:17">
      <c r="A12" s="80" t="s">
        <v>125</v>
      </c>
      <c r="B12" s="38"/>
      <c r="C12" s="38"/>
      <c r="D12" s="38"/>
      <c r="E12" s="38"/>
      <c r="F12" s="38"/>
      <c r="G12" s="38"/>
      <c r="H12" s="38"/>
      <c r="I12" s="38"/>
    </row>
    <row r="13" spans="1:17">
      <c r="A13" s="80" t="s">
        <v>126</v>
      </c>
      <c r="B13" s="38"/>
      <c r="C13" s="38"/>
      <c r="D13" s="38"/>
      <c r="E13" s="38"/>
      <c r="F13" s="38"/>
      <c r="G13" s="38"/>
      <c r="H13" s="38"/>
      <c r="I13" s="38"/>
    </row>
    <row r="14" spans="1:17">
      <c r="A14" s="80" t="s">
        <v>127</v>
      </c>
      <c r="B14" s="38"/>
      <c r="C14" s="38"/>
      <c r="D14" s="38"/>
      <c r="E14" s="38"/>
      <c r="F14" s="38"/>
      <c r="G14" s="38"/>
      <c r="H14" s="38"/>
      <c r="I14" s="38"/>
    </row>
    <row r="15" spans="1:17">
      <c r="A15" s="80" t="s">
        <v>128</v>
      </c>
      <c r="B15" s="38"/>
      <c r="C15" s="38"/>
      <c r="D15" s="38"/>
      <c r="E15" s="38"/>
      <c r="F15" s="38"/>
      <c r="G15" s="38"/>
      <c r="H15" s="38"/>
      <c r="I15" s="38"/>
    </row>
    <row r="16" spans="1:17">
      <c r="A16" s="80" t="s">
        <v>129</v>
      </c>
      <c r="B16" s="38"/>
      <c r="C16" s="38"/>
      <c r="D16" s="38"/>
      <c r="E16" s="38"/>
      <c r="F16" s="38"/>
      <c r="G16" s="38"/>
      <c r="H16" s="38"/>
      <c r="I16" s="38"/>
    </row>
    <row r="17" spans="1:14" ht="15" thickBot="1">
      <c r="A17" s="81" t="s">
        <v>130</v>
      </c>
      <c r="B17" s="38"/>
      <c r="C17" s="38"/>
      <c r="D17" s="38"/>
      <c r="E17" s="38"/>
      <c r="F17" s="38"/>
      <c r="G17" s="38"/>
      <c r="H17" s="38"/>
      <c r="I17" s="38"/>
    </row>
    <row r="18" spans="1:14">
      <c r="A18" s="82"/>
      <c r="B18" s="38"/>
      <c r="C18" s="38"/>
      <c r="D18" s="38"/>
      <c r="E18" s="38"/>
      <c r="F18" s="38"/>
      <c r="G18" s="38"/>
      <c r="H18" s="38"/>
      <c r="I18" s="38"/>
    </row>
    <row r="19" spans="1:14" ht="18.5">
      <c r="A19" s="152" t="s">
        <v>131</v>
      </c>
      <c r="B19" s="153"/>
      <c r="C19" s="153"/>
      <c r="D19" s="153"/>
      <c r="E19" s="153"/>
      <c r="F19" s="153"/>
      <c r="G19" s="153"/>
      <c r="H19" s="153"/>
      <c r="I19" s="153"/>
    </row>
    <row r="21" spans="1:14">
      <c r="A21" s="156"/>
      <c r="B21" s="156"/>
      <c r="C21" s="156"/>
      <c r="D21" s="156"/>
      <c r="E21" s="156"/>
      <c r="F21" s="156"/>
      <c r="G21" s="156"/>
      <c r="H21" s="156"/>
      <c r="I21" s="156"/>
      <c r="J21" s="156"/>
      <c r="K21" s="156"/>
      <c r="L21" s="156"/>
      <c r="M21" s="156"/>
      <c r="N21" s="156"/>
    </row>
    <row r="22" spans="1:14">
      <c r="A22" s="156"/>
      <c r="B22" s="156"/>
      <c r="C22" s="156"/>
      <c r="D22" s="156"/>
      <c r="E22" s="156"/>
      <c r="F22" s="156"/>
      <c r="G22" s="156"/>
      <c r="H22" s="156"/>
      <c r="I22" s="156"/>
      <c r="J22" s="156"/>
      <c r="K22" s="156"/>
      <c r="L22" s="156"/>
      <c r="M22" s="156"/>
      <c r="N22" s="156"/>
    </row>
  </sheetData>
  <mergeCells count="5">
    <mergeCell ref="A19:I19"/>
    <mergeCell ref="A4:I4"/>
    <mergeCell ref="A5:I5"/>
    <mergeCell ref="A6:I6"/>
    <mergeCell ref="A21:N22"/>
  </mergeCells>
  <conditionalFormatting sqref="A12">
    <cfRule type="cellIs" dxfId="6" priority="1" operator="equal">
      <formula>"Mileage Rate Changed by USER!!!!"</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9B1F-9465-4831-BB21-37F4FED436D9}">
  <dimension ref="A1:V32"/>
  <sheetViews>
    <sheetView workbookViewId="0">
      <selection activeCell="E35" sqref="E35"/>
    </sheetView>
  </sheetViews>
  <sheetFormatPr defaultRowHeight="14.5"/>
  <cols>
    <col min="2" max="2" width="15.1796875" customWidth="1"/>
    <col min="3" max="3" width="16.1796875" customWidth="1"/>
    <col min="4" max="4" width="35.54296875" bestFit="1" customWidth="1"/>
    <col min="5" max="5" width="26" bestFit="1" customWidth="1"/>
    <col min="6" max="8" width="11.7265625" customWidth="1"/>
    <col min="9" max="9" width="21.81640625" style="107" bestFit="1" customWidth="1"/>
    <col min="10" max="10" width="7.81640625" style="107" bestFit="1" customWidth="1"/>
    <col min="11" max="11" width="27.54296875" style="107" bestFit="1" customWidth="1"/>
    <col min="12" max="12" width="17.7265625" style="107" bestFit="1" customWidth="1"/>
  </cols>
  <sheetData>
    <row r="1" spans="1:22" ht="21.65" customHeight="1">
      <c r="A1" s="37" t="str">
        <f>_xlfn.CONCAT('Mileage Reimb Request Form'!A1,"-ACCOUNTING USE ONLY")</f>
        <v>Employee Mileage Reimbursement Request Form-ACCOUNTING USE ONLY</v>
      </c>
      <c r="C1" s="38"/>
      <c r="D1" s="38"/>
      <c r="E1" s="38"/>
      <c r="F1" s="38"/>
      <c r="G1" s="38"/>
      <c r="H1" s="38"/>
      <c r="I1" s="105"/>
      <c r="J1" s="105"/>
      <c r="K1" s="110" t="s">
        <v>132</v>
      </c>
      <c r="L1" s="109">
        <f>'Mileage Reimb Request Form'!R86</f>
        <v>0</v>
      </c>
      <c r="M1" s="22"/>
      <c r="N1" s="22"/>
      <c r="O1" s="22"/>
      <c r="P1" s="22"/>
      <c r="Q1" s="22"/>
      <c r="R1" s="22"/>
      <c r="S1" s="22"/>
      <c r="T1" s="22"/>
    </row>
    <row r="2" spans="1:22">
      <c r="A2" s="40" t="str">
        <f>'Mileage Reimb Request Form'!A2</f>
        <v>Form Version 20220616.01</v>
      </c>
      <c r="C2" s="38"/>
      <c r="D2" s="38"/>
      <c r="E2" s="38"/>
      <c r="F2" s="38"/>
      <c r="G2" s="38"/>
      <c r="H2" s="38"/>
      <c r="I2" s="105"/>
      <c r="J2" s="106"/>
      <c r="K2" s="110" t="s">
        <v>133</v>
      </c>
      <c r="L2" s="109">
        <f>SUM(J8:J32)</f>
        <v>0</v>
      </c>
    </row>
    <row r="3" spans="1:22">
      <c r="K3" s="110" t="s">
        <v>134</v>
      </c>
      <c r="L3" s="111" t="str">
        <f>IF(L1-L2=0,"OK","NO-Error")</f>
        <v>OK</v>
      </c>
    </row>
    <row r="4" spans="1:22">
      <c r="A4" t="s">
        <v>135</v>
      </c>
      <c r="H4" s="107" t="s">
        <v>136</v>
      </c>
      <c r="S4" t="e">
        <v>#REF!</v>
      </c>
      <c r="T4" t="s">
        <v>115</v>
      </c>
      <c r="U4">
        <v>0</v>
      </c>
      <c r="V4" t="e">
        <v>#REF!</v>
      </c>
    </row>
    <row r="5" spans="1:22">
      <c r="A5" t="s">
        <v>137</v>
      </c>
    </row>
    <row r="6" spans="1:22" ht="15" thickBot="1">
      <c r="A6" s="101" t="s">
        <v>138</v>
      </c>
    </row>
    <row r="7" spans="1:22" ht="43.5">
      <c r="B7" s="100" t="s">
        <v>139</v>
      </c>
      <c r="C7" s="100" t="s">
        <v>113</v>
      </c>
      <c r="D7" s="100" t="s">
        <v>140</v>
      </c>
      <c r="E7" s="97" t="s">
        <v>112</v>
      </c>
      <c r="F7" s="89" t="s">
        <v>141</v>
      </c>
      <c r="G7" s="89"/>
      <c r="H7" s="102" t="s">
        <v>142</v>
      </c>
      <c r="I7" s="103" t="s">
        <v>113</v>
      </c>
      <c r="J7" s="104" t="s">
        <v>143</v>
      </c>
      <c r="K7" s="103" t="s">
        <v>144</v>
      </c>
      <c r="L7" s="104" t="s">
        <v>145</v>
      </c>
    </row>
    <row r="8" spans="1:22">
      <c r="B8" t="s">
        <v>146</v>
      </c>
      <c r="C8" t="s">
        <v>115</v>
      </c>
      <c r="D8" t="s">
        <v>146</v>
      </c>
      <c r="E8" t="s">
        <v>146</v>
      </c>
      <c r="F8" s="98">
        <v>0</v>
      </c>
      <c r="G8" s="98"/>
      <c r="H8" s="107" t="str">
        <f>B8</f>
        <v>(blank)</v>
      </c>
      <c r="I8" s="107" t="str">
        <f>C8</f>
        <v>BEXP10</v>
      </c>
      <c r="J8" s="108">
        <f>F8</f>
        <v>0</v>
      </c>
      <c r="K8" s="107" t="str">
        <f>D8</f>
        <v>(blank)</v>
      </c>
      <c r="L8" s="107" t="str">
        <f>E8</f>
        <v>(blank)</v>
      </c>
    </row>
    <row r="9" spans="1:22">
      <c r="B9" t="s">
        <v>146</v>
      </c>
      <c r="C9" t="s">
        <v>146</v>
      </c>
      <c r="D9" t="s">
        <v>146</v>
      </c>
      <c r="E9" t="s">
        <v>146</v>
      </c>
      <c r="F9" s="98">
        <v>0</v>
      </c>
      <c r="G9" s="98"/>
      <c r="H9" s="107" t="str">
        <f t="shared" ref="H9:H32" si="0">B9</f>
        <v>(blank)</v>
      </c>
      <c r="I9" s="107" t="str">
        <f t="shared" ref="I9:I32" si="1">C9</f>
        <v>(blank)</v>
      </c>
      <c r="J9" s="108">
        <f t="shared" ref="J9:J32" si="2">F9</f>
        <v>0</v>
      </c>
      <c r="K9" s="107" t="str">
        <f t="shared" ref="K9:K32" si="3">D9</f>
        <v>(blank)</v>
      </c>
      <c r="L9" s="107" t="str">
        <f t="shared" ref="L9:L32" si="4">E9</f>
        <v>(blank)</v>
      </c>
    </row>
    <row r="10" spans="1:22">
      <c r="B10" t="s">
        <v>147</v>
      </c>
      <c r="F10" s="98">
        <v>0</v>
      </c>
      <c r="G10" s="98"/>
      <c r="H10" s="107" t="str">
        <f t="shared" si="0"/>
        <v>(blank) Total</v>
      </c>
      <c r="I10" s="107">
        <f t="shared" si="1"/>
        <v>0</v>
      </c>
      <c r="J10" s="108">
        <f t="shared" si="2"/>
        <v>0</v>
      </c>
      <c r="K10" s="107">
        <f t="shared" si="3"/>
        <v>0</v>
      </c>
      <c r="L10" s="107">
        <f t="shared" si="4"/>
        <v>0</v>
      </c>
    </row>
    <row r="11" spans="1:22">
      <c r="B11" t="s">
        <v>148</v>
      </c>
      <c r="F11" s="98">
        <v>0</v>
      </c>
      <c r="G11" s="98"/>
      <c r="H11" s="107" t="str">
        <f t="shared" si="0"/>
        <v>Grand Total</v>
      </c>
      <c r="I11" s="107">
        <f t="shared" si="1"/>
        <v>0</v>
      </c>
      <c r="J11" s="108">
        <f t="shared" si="2"/>
        <v>0</v>
      </c>
      <c r="K11" s="107">
        <f t="shared" si="3"/>
        <v>0</v>
      </c>
      <c r="L11" s="107">
        <f t="shared" si="4"/>
        <v>0</v>
      </c>
    </row>
    <row r="12" spans="1:22">
      <c r="H12" s="107">
        <f t="shared" si="0"/>
        <v>0</v>
      </c>
      <c r="I12" s="107">
        <f t="shared" si="1"/>
        <v>0</v>
      </c>
      <c r="J12" s="108">
        <f t="shared" si="2"/>
        <v>0</v>
      </c>
      <c r="K12" s="107">
        <f t="shared" si="3"/>
        <v>0</v>
      </c>
      <c r="L12" s="107">
        <f t="shared" si="4"/>
        <v>0</v>
      </c>
    </row>
    <row r="13" spans="1:22">
      <c r="H13" s="107">
        <f t="shared" si="0"/>
        <v>0</v>
      </c>
      <c r="I13" s="107">
        <f t="shared" si="1"/>
        <v>0</v>
      </c>
      <c r="J13" s="108">
        <f t="shared" si="2"/>
        <v>0</v>
      </c>
      <c r="K13" s="107">
        <f t="shared" si="3"/>
        <v>0</v>
      </c>
      <c r="L13" s="107">
        <f t="shared" si="4"/>
        <v>0</v>
      </c>
    </row>
    <row r="14" spans="1:22">
      <c r="H14" s="107">
        <f t="shared" si="0"/>
        <v>0</v>
      </c>
      <c r="I14" s="107">
        <f t="shared" si="1"/>
        <v>0</v>
      </c>
      <c r="J14" s="108">
        <f t="shared" si="2"/>
        <v>0</v>
      </c>
      <c r="K14" s="107">
        <f t="shared" si="3"/>
        <v>0</v>
      </c>
      <c r="L14" s="107">
        <f t="shared" si="4"/>
        <v>0</v>
      </c>
    </row>
    <row r="15" spans="1:22">
      <c r="H15" s="107">
        <f t="shared" si="0"/>
        <v>0</v>
      </c>
      <c r="I15" s="107">
        <f t="shared" si="1"/>
        <v>0</v>
      </c>
      <c r="J15" s="108">
        <f t="shared" si="2"/>
        <v>0</v>
      </c>
      <c r="K15" s="107">
        <f t="shared" si="3"/>
        <v>0</v>
      </c>
      <c r="L15" s="107">
        <f t="shared" si="4"/>
        <v>0</v>
      </c>
    </row>
    <row r="16" spans="1:22">
      <c r="H16" s="107">
        <f t="shared" si="0"/>
        <v>0</v>
      </c>
      <c r="I16" s="107">
        <f t="shared" si="1"/>
        <v>0</v>
      </c>
      <c r="J16" s="108">
        <f t="shared" si="2"/>
        <v>0</v>
      </c>
      <c r="K16" s="107">
        <f t="shared" si="3"/>
        <v>0</v>
      </c>
      <c r="L16" s="107">
        <f t="shared" si="4"/>
        <v>0</v>
      </c>
    </row>
    <row r="17" spans="8:12">
      <c r="H17" s="107">
        <f t="shared" si="0"/>
        <v>0</v>
      </c>
      <c r="I17" s="107">
        <f t="shared" si="1"/>
        <v>0</v>
      </c>
      <c r="J17" s="108">
        <f t="shared" si="2"/>
        <v>0</v>
      </c>
      <c r="K17" s="107">
        <f t="shared" si="3"/>
        <v>0</v>
      </c>
      <c r="L17" s="107">
        <f t="shared" si="4"/>
        <v>0</v>
      </c>
    </row>
    <row r="18" spans="8:12">
      <c r="H18" s="107">
        <f t="shared" si="0"/>
        <v>0</v>
      </c>
      <c r="I18" s="107">
        <f t="shared" si="1"/>
        <v>0</v>
      </c>
      <c r="J18" s="108">
        <f t="shared" si="2"/>
        <v>0</v>
      </c>
      <c r="K18" s="107">
        <f t="shared" si="3"/>
        <v>0</v>
      </c>
      <c r="L18" s="107">
        <f t="shared" si="4"/>
        <v>0</v>
      </c>
    </row>
    <row r="19" spans="8:12">
      <c r="H19" s="107">
        <f t="shared" si="0"/>
        <v>0</v>
      </c>
      <c r="I19" s="107">
        <f t="shared" si="1"/>
        <v>0</v>
      </c>
      <c r="J19" s="108">
        <f t="shared" si="2"/>
        <v>0</v>
      </c>
      <c r="K19" s="107">
        <f t="shared" si="3"/>
        <v>0</v>
      </c>
      <c r="L19" s="107">
        <f t="shared" si="4"/>
        <v>0</v>
      </c>
    </row>
    <row r="20" spans="8:12">
      <c r="H20" s="107">
        <f t="shared" si="0"/>
        <v>0</v>
      </c>
      <c r="I20" s="107">
        <f t="shared" si="1"/>
        <v>0</v>
      </c>
      <c r="J20" s="108">
        <f t="shared" si="2"/>
        <v>0</v>
      </c>
      <c r="K20" s="107">
        <f t="shared" si="3"/>
        <v>0</v>
      </c>
      <c r="L20" s="107">
        <f t="shared" si="4"/>
        <v>0</v>
      </c>
    </row>
    <row r="21" spans="8:12">
      <c r="H21" s="107">
        <f t="shared" si="0"/>
        <v>0</v>
      </c>
      <c r="I21" s="107">
        <f t="shared" si="1"/>
        <v>0</v>
      </c>
      <c r="J21" s="108">
        <f t="shared" si="2"/>
        <v>0</v>
      </c>
      <c r="K21" s="107">
        <f t="shared" si="3"/>
        <v>0</v>
      </c>
      <c r="L21" s="107">
        <f t="shared" si="4"/>
        <v>0</v>
      </c>
    </row>
    <row r="22" spans="8:12">
      <c r="H22" s="107">
        <f t="shared" si="0"/>
        <v>0</v>
      </c>
      <c r="I22" s="107">
        <f t="shared" si="1"/>
        <v>0</v>
      </c>
      <c r="J22" s="108">
        <f t="shared" si="2"/>
        <v>0</v>
      </c>
      <c r="K22" s="107">
        <f t="shared" si="3"/>
        <v>0</v>
      </c>
      <c r="L22" s="107">
        <f t="shared" si="4"/>
        <v>0</v>
      </c>
    </row>
    <row r="23" spans="8:12">
      <c r="H23" s="107">
        <f t="shared" si="0"/>
        <v>0</v>
      </c>
      <c r="I23" s="107">
        <f t="shared" si="1"/>
        <v>0</v>
      </c>
      <c r="J23" s="108">
        <f t="shared" si="2"/>
        <v>0</v>
      </c>
      <c r="K23" s="107">
        <f t="shared" si="3"/>
        <v>0</v>
      </c>
      <c r="L23" s="107">
        <f t="shared" si="4"/>
        <v>0</v>
      </c>
    </row>
    <row r="24" spans="8:12">
      <c r="H24" s="107">
        <f t="shared" si="0"/>
        <v>0</v>
      </c>
      <c r="I24" s="107">
        <f t="shared" si="1"/>
        <v>0</v>
      </c>
      <c r="J24" s="108">
        <f t="shared" si="2"/>
        <v>0</v>
      </c>
      <c r="K24" s="107">
        <f t="shared" si="3"/>
        <v>0</v>
      </c>
      <c r="L24" s="107">
        <f t="shared" si="4"/>
        <v>0</v>
      </c>
    </row>
    <row r="25" spans="8:12">
      <c r="H25" s="107">
        <f t="shared" si="0"/>
        <v>0</v>
      </c>
      <c r="I25" s="107">
        <f t="shared" si="1"/>
        <v>0</v>
      </c>
      <c r="J25" s="108">
        <f t="shared" si="2"/>
        <v>0</v>
      </c>
      <c r="K25" s="107">
        <f t="shared" si="3"/>
        <v>0</v>
      </c>
      <c r="L25" s="107">
        <f t="shared" si="4"/>
        <v>0</v>
      </c>
    </row>
    <row r="26" spans="8:12">
      <c r="H26" s="107">
        <f t="shared" si="0"/>
        <v>0</v>
      </c>
      <c r="I26" s="107">
        <f t="shared" si="1"/>
        <v>0</v>
      </c>
      <c r="J26" s="108">
        <f t="shared" si="2"/>
        <v>0</v>
      </c>
      <c r="K26" s="107">
        <f t="shared" si="3"/>
        <v>0</v>
      </c>
      <c r="L26" s="107">
        <f t="shared" si="4"/>
        <v>0</v>
      </c>
    </row>
    <row r="27" spans="8:12">
      <c r="H27" s="107">
        <f t="shared" si="0"/>
        <v>0</v>
      </c>
      <c r="I27" s="107">
        <f t="shared" si="1"/>
        <v>0</v>
      </c>
      <c r="J27" s="108">
        <f t="shared" si="2"/>
        <v>0</v>
      </c>
      <c r="K27" s="107">
        <f t="shared" si="3"/>
        <v>0</v>
      </c>
      <c r="L27" s="107">
        <f t="shared" si="4"/>
        <v>0</v>
      </c>
    </row>
    <row r="28" spans="8:12">
      <c r="H28" s="107">
        <f t="shared" si="0"/>
        <v>0</v>
      </c>
      <c r="I28" s="107">
        <f t="shared" si="1"/>
        <v>0</v>
      </c>
      <c r="J28" s="108">
        <f t="shared" si="2"/>
        <v>0</v>
      </c>
      <c r="K28" s="107">
        <f t="shared" si="3"/>
        <v>0</v>
      </c>
      <c r="L28" s="107">
        <f t="shared" si="4"/>
        <v>0</v>
      </c>
    </row>
    <row r="29" spans="8:12">
      <c r="H29" s="107">
        <f t="shared" si="0"/>
        <v>0</v>
      </c>
      <c r="I29" s="107">
        <f t="shared" si="1"/>
        <v>0</v>
      </c>
      <c r="J29" s="108">
        <f t="shared" si="2"/>
        <v>0</v>
      </c>
      <c r="K29" s="107">
        <f t="shared" si="3"/>
        <v>0</v>
      </c>
      <c r="L29" s="107">
        <f t="shared" si="4"/>
        <v>0</v>
      </c>
    </row>
    <row r="30" spans="8:12">
      <c r="H30" s="107">
        <f t="shared" si="0"/>
        <v>0</v>
      </c>
      <c r="I30" s="107">
        <f t="shared" si="1"/>
        <v>0</v>
      </c>
      <c r="J30" s="108">
        <f t="shared" si="2"/>
        <v>0</v>
      </c>
      <c r="K30" s="107">
        <f t="shared" si="3"/>
        <v>0</v>
      </c>
      <c r="L30" s="107">
        <f t="shared" si="4"/>
        <v>0</v>
      </c>
    </row>
    <row r="31" spans="8:12">
      <c r="H31" s="107">
        <f t="shared" si="0"/>
        <v>0</v>
      </c>
      <c r="I31" s="107">
        <f t="shared" si="1"/>
        <v>0</v>
      </c>
      <c r="J31" s="108">
        <f t="shared" si="2"/>
        <v>0</v>
      </c>
      <c r="K31" s="107">
        <f t="shared" si="3"/>
        <v>0</v>
      </c>
      <c r="L31" s="107">
        <f t="shared" si="4"/>
        <v>0</v>
      </c>
    </row>
    <row r="32" spans="8:12">
      <c r="H32" s="107">
        <f t="shared" si="0"/>
        <v>0</v>
      </c>
      <c r="I32" s="107">
        <f t="shared" si="1"/>
        <v>0</v>
      </c>
      <c r="J32" s="108">
        <f t="shared" si="2"/>
        <v>0</v>
      </c>
      <c r="K32" s="107">
        <f t="shared" si="3"/>
        <v>0</v>
      </c>
      <c r="L32" s="107">
        <f t="shared" si="4"/>
        <v>0</v>
      </c>
    </row>
  </sheetData>
  <conditionalFormatting sqref="L3">
    <cfRule type="containsText" dxfId="5" priority="1" operator="containsText" text="NO-Error">
      <formula>NOT(ISERROR(SEARCH("NO-Error",L3)))</formula>
    </cfRule>
    <cfRule type="cellIs" dxfId="4" priority="2" operator="equal">
      <formula>"ok"</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6CCA-97C1-42C8-9890-89768A71B065}">
  <sheetPr>
    <tabColor theme="2" tint="-9.9978637043366805E-2"/>
  </sheetPr>
  <dimension ref="A1:H35"/>
  <sheetViews>
    <sheetView workbookViewId="0">
      <pane ySplit="8" topLeftCell="A9" activePane="bottomLeft" state="frozen"/>
      <selection activeCell="C94" sqref="C94"/>
      <selection pane="bottomLeft" activeCell="D9" sqref="D9"/>
    </sheetView>
  </sheetViews>
  <sheetFormatPr defaultColWidth="18.81640625" defaultRowHeight="14.5"/>
  <cols>
    <col min="1" max="1" width="5.1796875" customWidth="1"/>
    <col min="2" max="2" width="15.54296875" customWidth="1"/>
    <col min="3" max="3" width="22.453125" customWidth="1"/>
    <col min="4" max="4" width="13.7265625" customWidth="1"/>
    <col min="5" max="5" width="7.54296875" bestFit="1" customWidth="1"/>
    <col min="6" max="6" width="10" customWidth="1"/>
    <col min="7" max="8" width="7.54296875" bestFit="1" customWidth="1"/>
  </cols>
  <sheetData>
    <row r="1" spans="1:8" ht="15.5">
      <c r="A1" s="23" t="str">
        <f>'Mileage Reimb Request Form'!A1</f>
        <v>Employee Mileage Reimbursement Request Form</v>
      </c>
    </row>
    <row r="2" spans="1:8">
      <c r="A2" s="124" t="str">
        <f>'Mileage Reimb Request Form'!A2</f>
        <v>Form Version 20220616.01</v>
      </c>
    </row>
    <row r="3" spans="1:8" ht="15.5">
      <c r="A3" s="23"/>
    </row>
    <row r="4" spans="1:8">
      <c r="A4" s="99" t="s">
        <v>149</v>
      </c>
    </row>
    <row r="5" spans="1:8">
      <c r="A5" s="99" t="s">
        <v>150</v>
      </c>
    </row>
    <row r="6" spans="1:8" ht="15.5">
      <c r="A6" s="23"/>
    </row>
    <row r="7" spans="1:8" ht="15.5">
      <c r="A7" s="23"/>
    </row>
    <row r="8" spans="1:8" ht="29">
      <c r="B8" s="116" t="s">
        <v>151</v>
      </c>
      <c r="C8" s="116" t="s">
        <v>19</v>
      </c>
      <c r="D8" s="116" t="s">
        <v>152</v>
      </c>
      <c r="E8" s="117" t="s">
        <v>90</v>
      </c>
      <c r="F8" s="117" t="s">
        <v>92</v>
      </c>
      <c r="G8" s="117" t="s">
        <v>94</v>
      </c>
      <c r="H8" s="117" t="s">
        <v>95</v>
      </c>
    </row>
    <row r="9" spans="1:8">
      <c r="B9" s="118"/>
      <c r="C9" s="121" t="s">
        <v>389</v>
      </c>
      <c r="D9" s="131"/>
      <c r="E9" s="119">
        <f>IF(LEFT($C9,7)=LEFT(E$8,7),$B9*$D9,0)</f>
        <v>0</v>
      </c>
      <c r="F9" s="119">
        <f>IF(LEFT($C9,7)=LEFT(F$8,7),$B9*$D9,0)</f>
        <v>0</v>
      </c>
      <c r="G9" s="119">
        <f>IF(LEFT($C9,7)=LEFT(G$8,7),$B9*$D9,0)</f>
        <v>0</v>
      </c>
      <c r="H9" s="120">
        <f>IF(LEFT($C9,7)=LEFT(H$8,7),$B9*$D9,0)</f>
        <v>0</v>
      </c>
    </row>
    <row r="10" spans="1:8">
      <c r="B10" s="118"/>
      <c r="C10" s="121" t="s">
        <v>87</v>
      </c>
      <c r="D10" s="131" t="str">
        <f>VLOOKUP($C10,'Mileage Reimb Request Form'!$B$6:$C$11,2,FALSE)</f>
        <v>Auto-fills</v>
      </c>
      <c r="E10" s="119">
        <f t="shared" ref="E10:H28" si="0">IF(LEFT($C10,7)=LEFT(E$8,7),$B10*$D10,0)</f>
        <v>0</v>
      </c>
      <c r="F10" s="119">
        <f t="shared" ref="F10:H24" si="1">IF(LEFT($C10,7)=LEFT(F$8,7),$B10*$D10,0)</f>
        <v>0</v>
      </c>
      <c r="G10" s="119">
        <f t="shared" si="1"/>
        <v>0</v>
      </c>
      <c r="H10" s="120">
        <f t="shared" si="1"/>
        <v>0</v>
      </c>
    </row>
    <row r="11" spans="1:8">
      <c r="B11" s="118"/>
      <c r="C11" s="121" t="s">
        <v>87</v>
      </c>
      <c r="D11" s="131" t="str">
        <f>VLOOKUP($C11,'Mileage Reimb Request Form'!$B$6:$C$11,2,FALSE)</f>
        <v>Auto-fills</v>
      </c>
      <c r="E11" s="119">
        <f t="shared" si="0"/>
        <v>0</v>
      </c>
      <c r="F11" s="119">
        <f t="shared" si="1"/>
        <v>0</v>
      </c>
      <c r="G11" s="119">
        <f t="shared" si="1"/>
        <v>0</v>
      </c>
      <c r="H11" s="120">
        <f t="shared" si="1"/>
        <v>0</v>
      </c>
    </row>
    <row r="12" spans="1:8">
      <c r="B12" s="118"/>
      <c r="C12" s="121" t="s">
        <v>87</v>
      </c>
      <c r="D12" s="131" t="str">
        <f>VLOOKUP($C12,'Mileage Reimb Request Form'!$B$6:$C$11,2,FALSE)</f>
        <v>Auto-fills</v>
      </c>
      <c r="E12" s="119">
        <f t="shared" si="0"/>
        <v>0</v>
      </c>
      <c r="F12" s="119">
        <f t="shared" si="1"/>
        <v>0</v>
      </c>
      <c r="G12" s="119">
        <f t="shared" si="1"/>
        <v>0</v>
      </c>
      <c r="H12" s="120">
        <f t="shared" si="1"/>
        <v>0</v>
      </c>
    </row>
    <row r="13" spans="1:8">
      <c r="B13" s="118"/>
      <c r="C13" s="121" t="s">
        <v>87</v>
      </c>
      <c r="D13" s="131" t="str">
        <f>VLOOKUP($C13,'Mileage Reimb Request Form'!$B$6:$C$11,2,FALSE)</f>
        <v>Auto-fills</v>
      </c>
      <c r="E13" s="119">
        <f t="shared" si="0"/>
        <v>0</v>
      </c>
      <c r="F13" s="119">
        <f t="shared" si="1"/>
        <v>0</v>
      </c>
      <c r="G13" s="119">
        <f t="shared" si="1"/>
        <v>0</v>
      </c>
      <c r="H13" s="120">
        <f t="shared" si="1"/>
        <v>0</v>
      </c>
    </row>
    <row r="14" spans="1:8">
      <c r="B14" s="118"/>
      <c r="C14" s="121" t="s">
        <v>87</v>
      </c>
      <c r="D14" s="131" t="str">
        <f>VLOOKUP($C14,'Mileage Reimb Request Form'!$B$6:$C$11,2,FALSE)</f>
        <v>Auto-fills</v>
      </c>
      <c r="E14" s="119">
        <f t="shared" si="0"/>
        <v>0</v>
      </c>
      <c r="F14" s="119">
        <f t="shared" si="1"/>
        <v>0</v>
      </c>
      <c r="G14" s="119">
        <f t="shared" si="1"/>
        <v>0</v>
      </c>
      <c r="H14" s="120">
        <f t="shared" si="1"/>
        <v>0</v>
      </c>
    </row>
    <row r="15" spans="1:8">
      <c r="B15" s="118"/>
      <c r="C15" s="121" t="s">
        <v>87</v>
      </c>
      <c r="D15" s="131" t="str">
        <f>VLOOKUP($C15,'Mileage Reimb Request Form'!$B$6:$C$11,2,FALSE)</f>
        <v>Auto-fills</v>
      </c>
      <c r="E15" s="119">
        <f t="shared" si="0"/>
        <v>0</v>
      </c>
      <c r="F15" s="119">
        <f t="shared" si="1"/>
        <v>0</v>
      </c>
      <c r="G15" s="119">
        <f t="shared" si="1"/>
        <v>0</v>
      </c>
      <c r="H15" s="120">
        <f t="shared" si="1"/>
        <v>0</v>
      </c>
    </row>
    <row r="16" spans="1:8">
      <c r="B16" s="118"/>
      <c r="C16" s="121" t="s">
        <v>87</v>
      </c>
      <c r="D16" s="131" t="str">
        <f>VLOOKUP($C16,'Mileage Reimb Request Form'!$B$6:$C$11,2,FALSE)</f>
        <v>Auto-fills</v>
      </c>
      <c r="E16" s="119">
        <f t="shared" si="0"/>
        <v>0</v>
      </c>
      <c r="F16" s="119">
        <f t="shared" si="1"/>
        <v>0</v>
      </c>
      <c r="G16" s="119">
        <f t="shared" si="1"/>
        <v>0</v>
      </c>
      <c r="H16" s="120">
        <f t="shared" si="1"/>
        <v>0</v>
      </c>
    </row>
    <row r="17" spans="1:8">
      <c r="A17" s="10"/>
      <c r="B17" s="118"/>
      <c r="C17" s="121" t="s">
        <v>87</v>
      </c>
      <c r="D17" s="131" t="str">
        <f>VLOOKUP($C17,'Mileage Reimb Request Form'!$B$6:$C$11,2,FALSE)</f>
        <v>Auto-fills</v>
      </c>
      <c r="E17" s="119">
        <f t="shared" si="0"/>
        <v>0</v>
      </c>
      <c r="F17" s="119">
        <f t="shared" si="1"/>
        <v>0</v>
      </c>
      <c r="G17" s="119">
        <f t="shared" si="1"/>
        <v>0</v>
      </c>
      <c r="H17" s="120">
        <f t="shared" si="1"/>
        <v>0</v>
      </c>
    </row>
    <row r="18" spans="1:8">
      <c r="B18" s="118"/>
      <c r="C18" s="121" t="s">
        <v>87</v>
      </c>
      <c r="D18" s="131" t="str">
        <f>VLOOKUP($C18,'Mileage Reimb Request Form'!$B$6:$C$11,2,FALSE)</f>
        <v>Auto-fills</v>
      </c>
      <c r="E18" s="119">
        <f t="shared" si="0"/>
        <v>0</v>
      </c>
      <c r="F18" s="119">
        <f t="shared" si="1"/>
        <v>0</v>
      </c>
      <c r="G18" s="119">
        <f t="shared" si="1"/>
        <v>0</v>
      </c>
      <c r="H18" s="120">
        <f t="shared" si="1"/>
        <v>0</v>
      </c>
    </row>
    <row r="19" spans="1:8">
      <c r="B19" s="118"/>
      <c r="C19" s="121" t="s">
        <v>87</v>
      </c>
      <c r="D19" s="131" t="str">
        <f>VLOOKUP($C19,'Mileage Reimb Request Form'!$B$6:$C$11,2,FALSE)</f>
        <v>Auto-fills</v>
      </c>
      <c r="E19" s="119">
        <f t="shared" si="0"/>
        <v>0</v>
      </c>
      <c r="F19" s="119">
        <f t="shared" si="1"/>
        <v>0</v>
      </c>
      <c r="G19" s="119">
        <f t="shared" si="1"/>
        <v>0</v>
      </c>
      <c r="H19" s="120">
        <f t="shared" si="1"/>
        <v>0</v>
      </c>
    </row>
    <row r="20" spans="1:8">
      <c r="B20" s="118"/>
      <c r="C20" s="121" t="s">
        <v>87</v>
      </c>
      <c r="D20" s="131" t="str">
        <f>VLOOKUP($C20,'Mileage Reimb Request Form'!$B$6:$C$11,2,FALSE)</f>
        <v>Auto-fills</v>
      </c>
      <c r="E20" s="119">
        <f t="shared" si="0"/>
        <v>0</v>
      </c>
      <c r="F20" s="119">
        <f t="shared" si="1"/>
        <v>0</v>
      </c>
      <c r="G20" s="119">
        <f t="shared" si="1"/>
        <v>0</v>
      </c>
      <c r="H20" s="120">
        <f t="shared" si="1"/>
        <v>0</v>
      </c>
    </row>
    <row r="21" spans="1:8">
      <c r="B21" s="118"/>
      <c r="C21" s="121" t="s">
        <v>87</v>
      </c>
      <c r="D21" s="131" t="str">
        <f>VLOOKUP($C21,'Mileage Reimb Request Form'!$B$6:$C$11,2,FALSE)</f>
        <v>Auto-fills</v>
      </c>
      <c r="E21" s="119">
        <f t="shared" si="0"/>
        <v>0</v>
      </c>
      <c r="F21" s="119">
        <f t="shared" si="1"/>
        <v>0</v>
      </c>
      <c r="G21" s="119">
        <f t="shared" si="1"/>
        <v>0</v>
      </c>
      <c r="H21" s="120">
        <f t="shared" si="1"/>
        <v>0</v>
      </c>
    </row>
    <row r="22" spans="1:8">
      <c r="B22" s="118"/>
      <c r="C22" s="121" t="s">
        <v>87</v>
      </c>
      <c r="D22" s="131" t="str">
        <f>VLOOKUP($C22,'Mileage Reimb Request Form'!$B$6:$C$11,2,FALSE)</f>
        <v>Auto-fills</v>
      </c>
      <c r="E22" s="119">
        <f t="shared" si="0"/>
        <v>0</v>
      </c>
      <c r="F22" s="119">
        <f t="shared" si="1"/>
        <v>0</v>
      </c>
      <c r="G22" s="119">
        <f t="shared" si="1"/>
        <v>0</v>
      </c>
      <c r="H22" s="120">
        <f t="shared" si="1"/>
        <v>0</v>
      </c>
    </row>
    <row r="23" spans="1:8">
      <c r="B23" s="118"/>
      <c r="C23" s="121" t="s">
        <v>87</v>
      </c>
      <c r="D23" s="131" t="str">
        <f>VLOOKUP($C23,'Mileage Reimb Request Form'!$B$6:$C$11,2,FALSE)</f>
        <v>Auto-fills</v>
      </c>
      <c r="E23" s="119">
        <f t="shared" si="0"/>
        <v>0</v>
      </c>
      <c r="F23" s="119">
        <f t="shared" si="1"/>
        <v>0</v>
      </c>
      <c r="G23" s="119">
        <f t="shared" si="1"/>
        <v>0</v>
      </c>
      <c r="H23" s="120">
        <f t="shared" si="1"/>
        <v>0</v>
      </c>
    </row>
    <row r="24" spans="1:8">
      <c r="B24" s="118"/>
      <c r="C24" s="121" t="s">
        <v>87</v>
      </c>
      <c r="D24" s="131" t="str">
        <f>VLOOKUP($C24,'Mileage Reimb Request Form'!$B$6:$C$11,2,FALSE)</f>
        <v>Auto-fills</v>
      </c>
      <c r="E24" s="119">
        <f t="shared" si="0"/>
        <v>0</v>
      </c>
      <c r="F24" s="119">
        <f t="shared" si="1"/>
        <v>0</v>
      </c>
      <c r="G24" s="119">
        <f t="shared" si="1"/>
        <v>0</v>
      </c>
      <c r="H24" s="120">
        <f t="shared" si="1"/>
        <v>0</v>
      </c>
    </row>
    <row r="25" spans="1:8">
      <c r="B25" s="118"/>
      <c r="C25" s="121" t="s">
        <v>87</v>
      </c>
      <c r="D25" s="131" t="str">
        <f>VLOOKUP($C25,'Mileage Reimb Request Form'!$B$6:$C$11,2,FALSE)</f>
        <v>Auto-fills</v>
      </c>
      <c r="E25" s="119">
        <f t="shared" si="0"/>
        <v>0</v>
      </c>
      <c r="F25" s="119">
        <f t="shared" si="0"/>
        <v>0</v>
      </c>
      <c r="G25" s="119">
        <f t="shared" si="0"/>
        <v>0</v>
      </c>
      <c r="H25" s="120">
        <f t="shared" si="0"/>
        <v>0</v>
      </c>
    </row>
    <row r="26" spans="1:8">
      <c r="B26" s="118"/>
      <c r="C26" s="121" t="s">
        <v>87</v>
      </c>
      <c r="D26" s="131" t="str">
        <f>VLOOKUP($C26,'Mileage Reimb Request Form'!$B$6:$C$11,2,FALSE)</f>
        <v>Auto-fills</v>
      </c>
      <c r="E26" s="119">
        <f t="shared" si="0"/>
        <v>0</v>
      </c>
      <c r="F26" s="119">
        <f t="shared" si="0"/>
        <v>0</v>
      </c>
      <c r="G26" s="119">
        <f t="shared" si="0"/>
        <v>0</v>
      </c>
      <c r="H26" s="120">
        <f t="shared" si="0"/>
        <v>0</v>
      </c>
    </row>
    <row r="27" spans="1:8">
      <c r="B27" s="118"/>
      <c r="C27" s="121" t="s">
        <v>87</v>
      </c>
      <c r="D27" s="131" t="str">
        <f>VLOOKUP($C27,'Mileage Reimb Request Form'!$B$6:$C$11,2,FALSE)</f>
        <v>Auto-fills</v>
      </c>
      <c r="E27" s="119">
        <f t="shared" si="0"/>
        <v>0</v>
      </c>
      <c r="F27" s="119">
        <f t="shared" si="0"/>
        <v>0</v>
      </c>
      <c r="G27" s="119">
        <f t="shared" si="0"/>
        <v>0</v>
      </c>
      <c r="H27" s="120">
        <f t="shared" si="0"/>
        <v>0</v>
      </c>
    </row>
    <row r="28" spans="1:8">
      <c r="B28" s="118"/>
      <c r="C28" s="121" t="s">
        <v>87</v>
      </c>
      <c r="D28" s="131" t="str">
        <f>VLOOKUP($C28,'Mileage Reimb Request Form'!$B$6:$C$11,2,FALSE)</f>
        <v>Auto-fills</v>
      </c>
      <c r="E28" s="119">
        <f t="shared" si="0"/>
        <v>0</v>
      </c>
      <c r="F28" s="119">
        <f t="shared" si="0"/>
        <v>0</v>
      </c>
      <c r="G28" s="119">
        <f t="shared" si="0"/>
        <v>0</v>
      </c>
      <c r="H28" s="120">
        <f t="shared" si="0"/>
        <v>0</v>
      </c>
    </row>
    <row r="29" spans="1:8">
      <c r="B29" s="118"/>
      <c r="C29" s="121" t="s">
        <v>87</v>
      </c>
      <c r="D29" s="131" t="str">
        <f>VLOOKUP($C29,'Mileage Reimb Request Form'!$B$6:$C$11,2,FALSE)</f>
        <v>Auto-fills</v>
      </c>
      <c r="E29" s="119">
        <f t="shared" ref="E29:H33" si="2">IF(LEFT($C29,7)=LEFT(E$8,7),$B29*$D29,0)</f>
        <v>0</v>
      </c>
      <c r="F29" s="119">
        <f t="shared" si="2"/>
        <v>0</v>
      </c>
      <c r="G29" s="119">
        <f t="shared" si="2"/>
        <v>0</v>
      </c>
      <c r="H29" s="120">
        <f t="shared" si="2"/>
        <v>0</v>
      </c>
    </row>
    <row r="30" spans="1:8">
      <c r="B30" s="118"/>
      <c r="C30" s="121" t="s">
        <v>87</v>
      </c>
      <c r="D30" s="131" t="str">
        <f>VLOOKUP($C30,'Mileage Reimb Request Form'!$B$6:$C$11,2,FALSE)</f>
        <v>Auto-fills</v>
      </c>
      <c r="E30" s="119">
        <f t="shared" si="2"/>
        <v>0</v>
      </c>
      <c r="F30" s="119">
        <f t="shared" si="2"/>
        <v>0</v>
      </c>
      <c r="G30" s="119">
        <f t="shared" si="2"/>
        <v>0</v>
      </c>
      <c r="H30" s="120">
        <f t="shared" si="2"/>
        <v>0</v>
      </c>
    </row>
    <row r="31" spans="1:8">
      <c r="B31" s="118"/>
      <c r="C31" s="121" t="s">
        <v>87</v>
      </c>
      <c r="D31" s="131" t="str">
        <f>VLOOKUP($C31,'Mileage Reimb Request Form'!$B$6:$C$11,2,FALSE)</f>
        <v>Auto-fills</v>
      </c>
      <c r="E31" s="119">
        <f t="shared" si="2"/>
        <v>0</v>
      </c>
      <c r="F31" s="119">
        <f t="shared" si="2"/>
        <v>0</v>
      </c>
      <c r="G31" s="119">
        <f t="shared" si="2"/>
        <v>0</v>
      </c>
      <c r="H31" s="120">
        <f t="shared" si="2"/>
        <v>0</v>
      </c>
    </row>
    <row r="32" spans="1:8">
      <c r="B32" s="118"/>
      <c r="C32" s="121" t="s">
        <v>87</v>
      </c>
      <c r="D32" s="131" t="str">
        <f>VLOOKUP($C32,'Mileage Reimb Request Form'!$B$6:$C$11,2,FALSE)</f>
        <v>Auto-fills</v>
      </c>
      <c r="E32" s="119">
        <f t="shared" si="2"/>
        <v>0</v>
      </c>
      <c r="F32" s="119">
        <f t="shared" si="2"/>
        <v>0</v>
      </c>
      <c r="G32" s="119">
        <f t="shared" si="2"/>
        <v>0</v>
      </c>
      <c r="H32" s="120">
        <f t="shared" si="2"/>
        <v>0</v>
      </c>
    </row>
    <row r="33" spans="2:8">
      <c r="B33" s="118"/>
      <c r="C33" s="121" t="s">
        <v>87</v>
      </c>
      <c r="D33" s="131" t="str">
        <f>VLOOKUP($C33,'Mileage Reimb Request Form'!$B$6:$C$11,2,FALSE)</f>
        <v>Auto-fills</v>
      </c>
      <c r="E33" s="119">
        <f t="shared" si="2"/>
        <v>0</v>
      </c>
      <c r="F33" s="119">
        <f t="shared" si="2"/>
        <v>0</v>
      </c>
      <c r="G33" s="119">
        <f t="shared" si="2"/>
        <v>0</v>
      </c>
      <c r="H33" s="120">
        <f t="shared" si="2"/>
        <v>0</v>
      </c>
    </row>
    <row r="34" spans="2:8" s="89" customFormat="1" ht="29">
      <c r="B34" s="128" t="s">
        <v>153</v>
      </c>
      <c r="C34" s="125"/>
      <c r="D34" s="125"/>
      <c r="E34" s="127" t="str">
        <f>_xlfn.CONCAT("Total $ ",E8)</f>
        <v>Total $ CY 2020</v>
      </c>
      <c r="F34" s="127" t="str">
        <f t="shared" ref="F34:H34" si="3">_xlfn.CONCAT("Total $ ",F8)</f>
        <v>Total $ CY 2021</v>
      </c>
      <c r="G34" s="127" t="str">
        <f t="shared" si="3"/>
        <v>Total $ CY 2022</v>
      </c>
      <c r="H34" s="127" t="str">
        <f t="shared" si="3"/>
        <v>Total $ CY 2023</v>
      </c>
    </row>
    <row r="35" spans="2:8">
      <c r="B35" s="122">
        <f>SUM(B9:B33)</f>
        <v>0</v>
      </c>
      <c r="C35" s="126"/>
      <c r="D35" s="126"/>
      <c r="E35" s="123">
        <f>SUM(E9:E34)</f>
        <v>0</v>
      </c>
      <c r="F35" s="123">
        <f>SUM(F9:F33)</f>
        <v>0</v>
      </c>
      <c r="G35" s="123">
        <f>SUM(G9:G33)</f>
        <v>0</v>
      </c>
      <c r="H35" s="123">
        <f>SUM(H9:H33)</f>
        <v>0</v>
      </c>
    </row>
  </sheetData>
  <phoneticPr fontId="9"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4FC5EFE-35C5-41A6-B91A-AA694B81F1D0}">
          <x14:formula1>
            <xm:f>'Mileage Reimb Request Form'!$B$6:$B$11</xm:f>
          </x14:formula1>
          <xm:sqref>C9:C34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529C-FB20-4B98-9E2F-FA24617FC81C}">
  <dimension ref="A1:BO66"/>
  <sheetViews>
    <sheetView topLeftCell="A7" workbookViewId="0">
      <selection activeCell="C94" sqref="C94"/>
    </sheetView>
  </sheetViews>
  <sheetFormatPr defaultRowHeight="14.5"/>
  <cols>
    <col min="1" max="1" width="24.7265625" bestFit="1" customWidth="1"/>
    <col min="2" max="2" width="7.7265625" style="1" bestFit="1" customWidth="1"/>
    <col min="3" max="26" width="7.7265625" bestFit="1" customWidth="1"/>
    <col min="27" max="27" width="9.1796875" bestFit="1" customWidth="1"/>
    <col min="28" max="34" width="7.7265625" bestFit="1" customWidth="1"/>
    <col min="35" max="35" width="9.1796875" bestFit="1" customWidth="1"/>
    <col min="36" max="36" width="7.7265625" bestFit="1" customWidth="1"/>
    <col min="37" max="37" width="9.1796875" bestFit="1" customWidth="1"/>
    <col min="38" max="44" width="7.7265625" bestFit="1" customWidth="1"/>
    <col min="45" max="45" width="9.1796875" bestFit="1" customWidth="1"/>
    <col min="46" max="49" width="7.7265625" bestFit="1" customWidth="1"/>
    <col min="50" max="50" width="9.1796875" bestFit="1" customWidth="1"/>
    <col min="51" max="56" width="7.7265625" bestFit="1" customWidth="1"/>
    <col min="57" max="57" width="7.7265625" style="1" bestFit="1" customWidth="1"/>
    <col min="58" max="61" width="7.7265625" bestFit="1" customWidth="1"/>
    <col min="62" max="63" width="10.1796875" bestFit="1" customWidth="1"/>
  </cols>
  <sheetData>
    <row r="1" spans="1:67" ht="94.5" customHeight="1">
      <c r="A1" s="5"/>
      <c r="B1" s="8" t="s">
        <v>154</v>
      </c>
      <c r="C1" s="9" t="s">
        <v>155</v>
      </c>
      <c r="D1" s="9" t="s">
        <v>156</v>
      </c>
      <c r="E1" s="9" t="s">
        <v>157</v>
      </c>
      <c r="F1" s="9" t="s">
        <v>158</v>
      </c>
      <c r="G1" s="9" t="s">
        <v>159</v>
      </c>
      <c r="H1" s="9" t="s">
        <v>160</v>
      </c>
      <c r="I1" s="9" t="s">
        <v>161</v>
      </c>
      <c r="J1" s="9" t="s">
        <v>162</v>
      </c>
      <c r="K1" s="9" t="s">
        <v>163</v>
      </c>
      <c r="L1" s="9" t="s">
        <v>164</v>
      </c>
      <c r="M1" s="9" t="s">
        <v>165</v>
      </c>
      <c r="N1" s="8" t="s">
        <v>166</v>
      </c>
      <c r="O1" s="9" t="s">
        <v>167</v>
      </c>
      <c r="P1" s="9" t="s">
        <v>168</v>
      </c>
      <c r="Q1" s="9" t="s">
        <v>169</v>
      </c>
      <c r="R1" s="9" t="s">
        <v>170</v>
      </c>
      <c r="S1" s="9" t="s">
        <v>171</v>
      </c>
      <c r="T1" s="9" t="s">
        <v>172</v>
      </c>
      <c r="U1" s="9" t="s">
        <v>173</v>
      </c>
      <c r="V1" s="8" t="s">
        <v>174</v>
      </c>
      <c r="W1" s="9" t="s">
        <v>175</v>
      </c>
      <c r="X1" s="8" t="s">
        <v>176</v>
      </c>
      <c r="Y1" s="9" t="s">
        <v>177</v>
      </c>
      <c r="Z1" s="9" t="s">
        <v>178</v>
      </c>
      <c r="AA1" s="9" t="s">
        <v>179</v>
      </c>
      <c r="AB1" s="9" t="s">
        <v>180</v>
      </c>
      <c r="AC1" s="9" t="s">
        <v>181</v>
      </c>
      <c r="AD1" s="9" t="s">
        <v>182</v>
      </c>
      <c r="AE1" s="9" t="s">
        <v>183</v>
      </c>
      <c r="AF1" s="9" t="s">
        <v>184</v>
      </c>
      <c r="AG1" s="9" t="s">
        <v>185</v>
      </c>
      <c r="AH1" s="9" t="s">
        <v>186</v>
      </c>
      <c r="AI1" s="9" t="s">
        <v>187</v>
      </c>
      <c r="AJ1" s="9" t="s">
        <v>188</v>
      </c>
      <c r="AK1" s="9" t="s">
        <v>189</v>
      </c>
      <c r="AL1" s="8" t="s">
        <v>190</v>
      </c>
      <c r="AM1" s="8" t="s">
        <v>191</v>
      </c>
      <c r="AN1" s="8" t="s">
        <v>192</v>
      </c>
      <c r="AO1" s="8" t="s">
        <v>193</v>
      </c>
      <c r="AP1" s="8" t="s">
        <v>194</v>
      </c>
      <c r="AQ1" s="8" t="s">
        <v>195</v>
      </c>
      <c r="AR1" s="8" t="s">
        <v>196</v>
      </c>
      <c r="AS1" s="8" t="s">
        <v>197</v>
      </c>
      <c r="AT1" s="8" t="s">
        <v>198</v>
      </c>
      <c r="AU1" s="9" t="s">
        <v>199</v>
      </c>
      <c r="AV1" s="9" t="s">
        <v>200</v>
      </c>
      <c r="AW1" s="9" t="s">
        <v>201</v>
      </c>
      <c r="AX1" s="9" t="s">
        <v>202</v>
      </c>
      <c r="AY1" s="9" t="s">
        <v>203</v>
      </c>
      <c r="AZ1" s="9" t="s">
        <v>204</v>
      </c>
      <c r="BA1" s="9" t="s">
        <v>205</v>
      </c>
      <c r="BB1" s="9" t="s">
        <v>206</v>
      </c>
      <c r="BC1" s="8" t="s">
        <v>207</v>
      </c>
      <c r="BD1" s="8" t="s">
        <v>208</v>
      </c>
      <c r="BE1" s="8" t="s">
        <v>209</v>
      </c>
      <c r="BF1" s="9" t="s">
        <v>210</v>
      </c>
      <c r="BG1" s="9" t="s">
        <v>211</v>
      </c>
      <c r="BH1" s="8" t="s">
        <v>212</v>
      </c>
      <c r="BI1" s="8" t="s">
        <v>213</v>
      </c>
      <c r="BJ1" s="2"/>
      <c r="BK1" s="2"/>
      <c r="BL1" s="2"/>
    </row>
    <row r="2" spans="1:67" s="1" customFormat="1">
      <c r="A2" s="6" t="s">
        <v>154</v>
      </c>
      <c r="B2" s="3">
        <v>0</v>
      </c>
      <c r="C2" s="3">
        <v>1.8</v>
      </c>
      <c r="D2" s="3">
        <v>6</v>
      </c>
      <c r="E2" s="3">
        <v>8</v>
      </c>
      <c r="F2" s="3">
        <v>14.3</v>
      </c>
      <c r="G2" s="3">
        <v>4.4000000000000004</v>
      </c>
      <c r="H2" s="3">
        <v>7.4</v>
      </c>
      <c r="I2" s="3">
        <v>2.1</v>
      </c>
      <c r="J2" s="3">
        <v>4.4000000000000004</v>
      </c>
      <c r="K2" s="3">
        <v>4.5999999999999996</v>
      </c>
      <c r="L2" s="3">
        <v>9.1999999999999993</v>
      </c>
      <c r="M2" s="3">
        <v>4.5</v>
      </c>
      <c r="N2" s="3">
        <v>5</v>
      </c>
      <c r="O2" s="3">
        <v>15.1</v>
      </c>
      <c r="P2" s="3">
        <v>1.6</v>
      </c>
      <c r="Q2" s="3">
        <v>5</v>
      </c>
      <c r="R2" s="3">
        <v>2.4</v>
      </c>
      <c r="S2" s="3">
        <v>15</v>
      </c>
      <c r="T2" s="3">
        <v>3.4</v>
      </c>
      <c r="U2" s="3">
        <v>2.2999999999999998</v>
      </c>
      <c r="V2" s="3">
        <v>10</v>
      </c>
      <c r="W2" s="3">
        <v>8.4</v>
      </c>
      <c r="X2" s="3">
        <v>9.9</v>
      </c>
      <c r="Y2" s="3">
        <v>4.5</v>
      </c>
      <c r="Z2" s="3">
        <v>14.2</v>
      </c>
      <c r="AA2" s="3">
        <v>27</v>
      </c>
      <c r="AB2" s="3">
        <v>5</v>
      </c>
      <c r="AC2" s="3">
        <v>7</v>
      </c>
      <c r="AD2" s="3">
        <v>13</v>
      </c>
      <c r="AE2" s="3">
        <v>9.1999999999999993</v>
      </c>
      <c r="AF2" s="3">
        <v>3.5</v>
      </c>
      <c r="AG2" s="3">
        <v>2</v>
      </c>
      <c r="AH2" s="3">
        <v>18.399999999999999</v>
      </c>
      <c r="AI2" s="3">
        <v>15.4</v>
      </c>
      <c r="AJ2" s="3">
        <v>0.7</v>
      </c>
      <c r="AK2" s="3">
        <v>27.3</v>
      </c>
      <c r="AL2" s="3">
        <v>17.600000000000001</v>
      </c>
      <c r="AM2" s="3">
        <v>7.9</v>
      </c>
      <c r="AN2" s="3">
        <v>13</v>
      </c>
      <c r="AO2" s="3">
        <v>4.5999999999999996</v>
      </c>
      <c r="AP2" s="3">
        <v>6.2</v>
      </c>
      <c r="AQ2" s="3">
        <v>7.7</v>
      </c>
      <c r="AR2" s="3">
        <v>15.4</v>
      </c>
      <c r="AS2" s="3">
        <v>27.7</v>
      </c>
      <c r="AT2" s="3">
        <v>0.5</v>
      </c>
      <c r="AU2" s="3">
        <v>8.9</v>
      </c>
      <c r="AV2" s="3">
        <v>4</v>
      </c>
      <c r="AW2" s="3">
        <v>6.9</v>
      </c>
      <c r="AX2" s="3">
        <v>27.1</v>
      </c>
      <c r="AY2" s="3">
        <v>17.3</v>
      </c>
      <c r="AZ2" s="3">
        <v>0.6</v>
      </c>
      <c r="BA2" s="3">
        <v>8.8000000000000007</v>
      </c>
      <c r="BB2" s="3">
        <v>2.1</v>
      </c>
      <c r="BC2" s="3">
        <v>0.1</v>
      </c>
      <c r="BD2" s="3">
        <v>6.8</v>
      </c>
      <c r="BE2" s="3">
        <v>1.6</v>
      </c>
      <c r="BF2" s="3">
        <v>3.1</v>
      </c>
      <c r="BG2" s="3">
        <v>1.7</v>
      </c>
      <c r="BH2" s="3">
        <v>1.7</v>
      </c>
      <c r="BI2" s="3">
        <v>6</v>
      </c>
      <c r="BJ2" s="10">
        <f t="shared" ref="BJ2:BJ15" si="0">SUM(B2:BH2)</f>
        <v>483.30000000000007</v>
      </c>
    </row>
    <row r="3" spans="1:67">
      <c r="A3" s="5" t="s">
        <v>155</v>
      </c>
      <c r="B3" s="3">
        <v>1.8</v>
      </c>
      <c r="C3" s="3">
        <v>0</v>
      </c>
      <c r="D3" s="3">
        <v>7.6</v>
      </c>
      <c r="E3" s="3">
        <v>7.9</v>
      </c>
      <c r="F3" s="3">
        <v>16</v>
      </c>
      <c r="G3" s="3">
        <v>3.5</v>
      </c>
      <c r="H3" s="3">
        <v>9.6</v>
      </c>
      <c r="I3" s="3">
        <v>3.2</v>
      </c>
      <c r="J3" s="3">
        <v>3.5</v>
      </c>
      <c r="K3" s="3">
        <v>4</v>
      </c>
      <c r="L3" s="4">
        <v>7.2</v>
      </c>
      <c r="M3" s="4">
        <v>3.6</v>
      </c>
      <c r="N3" s="4">
        <v>4</v>
      </c>
      <c r="O3" s="4">
        <v>13.5</v>
      </c>
      <c r="P3" s="4">
        <v>1.6</v>
      </c>
      <c r="Q3" s="4">
        <v>4.4000000000000004</v>
      </c>
      <c r="R3" s="4">
        <v>0.9</v>
      </c>
      <c r="S3" s="4">
        <v>16</v>
      </c>
      <c r="T3" s="4">
        <v>6</v>
      </c>
      <c r="U3" s="4">
        <v>0.8</v>
      </c>
      <c r="V3" s="4">
        <v>9</v>
      </c>
      <c r="W3" s="4">
        <v>10</v>
      </c>
      <c r="X3" s="4">
        <v>8</v>
      </c>
      <c r="Y3" s="4">
        <v>3.3</v>
      </c>
      <c r="Z3" s="4">
        <v>12.4</v>
      </c>
      <c r="AA3" s="4">
        <v>25.1</v>
      </c>
      <c r="AB3" s="4">
        <v>4</v>
      </c>
      <c r="AC3" s="4">
        <v>7.6</v>
      </c>
      <c r="AD3" s="4">
        <v>8.4</v>
      </c>
      <c r="AE3" s="4">
        <v>11.3</v>
      </c>
      <c r="AF3" s="4">
        <v>5.7</v>
      </c>
      <c r="AG3" s="4">
        <v>0.5</v>
      </c>
      <c r="AH3" s="4">
        <v>16.7</v>
      </c>
      <c r="AI3" s="4">
        <v>16.2</v>
      </c>
      <c r="AJ3" s="4">
        <v>2.8</v>
      </c>
      <c r="AK3" s="4">
        <v>26.4</v>
      </c>
      <c r="AL3" s="4">
        <v>12.6</v>
      </c>
      <c r="AM3" s="4">
        <v>7.7</v>
      </c>
      <c r="AN3" s="4">
        <v>9.4</v>
      </c>
      <c r="AO3" s="4">
        <v>6.7</v>
      </c>
      <c r="AP3" s="4">
        <v>4.4000000000000004</v>
      </c>
      <c r="AQ3" s="4">
        <v>7</v>
      </c>
      <c r="AR3" s="4">
        <v>13.9</v>
      </c>
      <c r="AS3" s="4">
        <v>26.3</v>
      </c>
      <c r="AT3" s="4">
        <v>2</v>
      </c>
      <c r="AU3" s="4">
        <v>11.8</v>
      </c>
      <c r="AV3" s="4">
        <v>3.9</v>
      </c>
      <c r="AW3" s="4">
        <v>5.9</v>
      </c>
      <c r="AX3" s="4">
        <v>25.7</v>
      </c>
      <c r="AY3" s="4">
        <v>16.2</v>
      </c>
      <c r="AZ3" s="4">
        <v>2.1</v>
      </c>
      <c r="BA3" s="4">
        <v>7.4</v>
      </c>
      <c r="BB3" s="4">
        <v>0.6</v>
      </c>
      <c r="BC3" s="3">
        <v>1.7</v>
      </c>
      <c r="BD3" s="3">
        <v>6</v>
      </c>
      <c r="BE3" s="3">
        <v>1.6</v>
      </c>
      <c r="BF3" s="3">
        <v>1.7</v>
      </c>
      <c r="BG3" s="3">
        <v>0.1</v>
      </c>
      <c r="BH3" s="3">
        <v>0.1</v>
      </c>
      <c r="BI3" s="3">
        <v>7.9</v>
      </c>
      <c r="BJ3" s="10">
        <f t="shared" si="0"/>
        <v>457.2999999999999</v>
      </c>
      <c r="BO3" s="3">
        <v>6</v>
      </c>
    </row>
    <row r="4" spans="1:67">
      <c r="A4" s="5" t="s">
        <v>156</v>
      </c>
      <c r="B4" s="3">
        <v>6</v>
      </c>
      <c r="C4" s="3">
        <v>7.6</v>
      </c>
      <c r="D4" s="3">
        <v>0</v>
      </c>
      <c r="E4" s="3">
        <v>6.1</v>
      </c>
      <c r="F4" s="3">
        <v>24.3</v>
      </c>
      <c r="G4" s="3">
        <v>9.4</v>
      </c>
      <c r="H4" s="3">
        <v>13.1</v>
      </c>
      <c r="I4" s="3">
        <v>7</v>
      </c>
      <c r="J4" s="3">
        <v>9.9</v>
      </c>
      <c r="K4" s="3">
        <v>10</v>
      </c>
      <c r="L4" s="4">
        <v>14.1</v>
      </c>
      <c r="M4" s="4">
        <v>9.5</v>
      </c>
      <c r="N4" s="4">
        <v>10</v>
      </c>
      <c r="O4" s="4">
        <v>23.4</v>
      </c>
      <c r="P4" s="4">
        <v>6.8</v>
      </c>
      <c r="Q4" s="4">
        <v>10</v>
      </c>
      <c r="R4" s="4">
        <v>8</v>
      </c>
      <c r="S4" s="4">
        <v>19.600000000000001</v>
      </c>
      <c r="T4" s="4">
        <v>3</v>
      </c>
      <c r="U4" s="4">
        <v>8</v>
      </c>
      <c r="V4" s="4">
        <v>16.3</v>
      </c>
      <c r="W4" s="4">
        <v>12.4</v>
      </c>
      <c r="X4" s="4">
        <v>15</v>
      </c>
      <c r="Y4" s="4">
        <v>9.4</v>
      </c>
      <c r="Z4" s="4">
        <v>22.6</v>
      </c>
      <c r="AA4" s="4">
        <v>27</v>
      </c>
      <c r="AB4" s="4">
        <v>10</v>
      </c>
      <c r="AC4" s="4">
        <v>12</v>
      </c>
      <c r="AD4" s="4">
        <v>15</v>
      </c>
      <c r="AE4" s="4">
        <v>6.5</v>
      </c>
      <c r="AF4" s="4">
        <v>3</v>
      </c>
      <c r="AG4" s="4">
        <v>7.6</v>
      </c>
      <c r="AH4" s="4">
        <v>18.899999999999999</v>
      </c>
      <c r="AI4" s="4">
        <v>20</v>
      </c>
      <c r="AJ4" s="4">
        <v>5.3</v>
      </c>
      <c r="AK4" s="4">
        <v>29.7</v>
      </c>
      <c r="AL4" s="4">
        <v>22.7</v>
      </c>
      <c r="AM4" s="4">
        <v>9.8000000000000007</v>
      </c>
      <c r="AN4" s="4">
        <v>13.4</v>
      </c>
      <c r="AO4" s="4">
        <v>7</v>
      </c>
      <c r="AP4" s="4">
        <v>14.6</v>
      </c>
      <c r="AQ4" s="4">
        <v>12.6</v>
      </c>
      <c r="AR4" s="4">
        <v>20.399999999999999</v>
      </c>
      <c r="AS4" s="4">
        <v>32.700000000000003</v>
      </c>
      <c r="AT4" s="4">
        <v>6</v>
      </c>
      <c r="AU4" s="4">
        <v>6.1</v>
      </c>
      <c r="AV4" s="4">
        <v>9</v>
      </c>
      <c r="AW4" s="4">
        <v>9.9</v>
      </c>
      <c r="AX4" s="4">
        <v>32.1</v>
      </c>
      <c r="AY4" s="4">
        <v>22.8</v>
      </c>
      <c r="AZ4" s="4">
        <v>6.1</v>
      </c>
      <c r="BA4" s="4">
        <v>14.1</v>
      </c>
      <c r="BB4" s="4">
        <v>8.1999999999999993</v>
      </c>
      <c r="BC4" s="3">
        <v>6</v>
      </c>
      <c r="BD4" s="3">
        <v>11.6</v>
      </c>
      <c r="BE4" s="3">
        <v>6.8</v>
      </c>
      <c r="BF4" s="3">
        <v>8.3000000000000007</v>
      </c>
      <c r="BG4" s="3">
        <v>7.3</v>
      </c>
      <c r="BH4" s="3">
        <v>7.3</v>
      </c>
      <c r="BI4" s="3">
        <v>3.5</v>
      </c>
      <c r="BJ4" s="10">
        <f t="shared" si="0"/>
        <v>731.3</v>
      </c>
      <c r="BO4" s="3">
        <v>7.9</v>
      </c>
    </row>
    <row r="5" spans="1:67">
      <c r="A5" s="5" t="s">
        <v>157</v>
      </c>
      <c r="B5" s="3">
        <v>8</v>
      </c>
      <c r="C5" s="3">
        <v>7.9</v>
      </c>
      <c r="D5" s="3">
        <v>6.1</v>
      </c>
      <c r="E5" s="3">
        <v>0</v>
      </c>
      <c r="F5" s="3">
        <v>18.600000000000001</v>
      </c>
      <c r="G5" s="3">
        <v>11.6</v>
      </c>
      <c r="H5" s="3">
        <v>19.2</v>
      </c>
      <c r="I5" s="3">
        <v>9.6</v>
      </c>
      <c r="J5" s="3">
        <v>10.9</v>
      </c>
      <c r="K5" s="3">
        <v>12</v>
      </c>
      <c r="L5" s="4">
        <v>15</v>
      </c>
      <c r="M5" s="4">
        <v>11.1</v>
      </c>
      <c r="N5" s="4">
        <v>12</v>
      </c>
      <c r="O5" s="4">
        <v>20.7</v>
      </c>
      <c r="P5" s="4">
        <v>9.1999999999999993</v>
      </c>
      <c r="Q5" s="4">
        <v>12.2</v>
      </c>
      <c r="R5" s="4">
        <v>11</v>
      </c>
      <c r="S5" s="4">
        <v>18.399999999999999</v>
      </c>
      <c r="T5" s="4">
        <v>8.1</v>
      </c>
      <c r="U5" s="4">
        <v>11</v>
      </c>
      <c r="V5" s="4">
        <v>14.9</v>
      </c>
      <c r="W5" s="4">
        <v>15.5</v>
      </c>
      <c r="X5" s="4">
        <v>14.9</v>
      </c>
      <c r="Y5" s="4">
        <v>10.7</v>
      </c>
      <c r="Z5" s="4">
        <v>21.3</v>
      </c>
      <c r="AA5" s="4">
        <v>28.6</v>
      </c>
      <c r="AB5" s="4">
        <v>12</v>
      </c>
      <c r="AC5" s="4">
        <v>15</v>
      </c>
      <c r="AD5" s="4">
        <v>16.5</v>
      </c>
      <c r="AE5" s="4">
        <v>12.8</v>
      </c>
      <c r="AF5" s="4">
        <v>6.5</v>
      </c>
      <c r="AG5" s="4">
        <v>8</v>
      </c>
      <c r="AH5" s="4">
        <v>24.6</v>
      </c>
      <c r="AI5" s="4">
        <v>21.1</v>
      </c>
      <c r="AJ5" s="4">
        <v>8.4</v>
      </c>
      <c r="AK5" s="4">
        <v>34</v>
      </c>
      <c r="AL5" s="4">
        <v>18.600000000000001</v>
      </c>
      <c r="AM5" s="4">
        <v>1.9</v>
      </c>
      <c r="AN5" s="4">
        <v>19.899999999999999</v>
      </c>
      <c r="AO5" s="4">
        <v>5</v>
      </c>
      <c r="AP5" s="4">
        <v>13.1</v>
      </c>
      <c r="AQ5" s="4">
        <v>15.2</v>
      </c>
      <c r="AR5" s="4">
        <v>22.6</v>
      </c>
      <c r="AS5" s="4">
        <v>33.799999999999997</v>
      </c>
      <c r="AT5" s="4">
        <v>8</v>
      </c>
      <c r="AU5" s="4">
        <v>13.5</v>
      </c>
      <c r="AV5" s="4">
        <v>11</v>
      </c>
      <c r="AW5" s="4">
        <v>14.1</v>
      </c>
      <c r="AX5" s="4">
        <v>33.200000000000003</v>
      </c>
      <c r="AY5" s="4">
        <v>18.399999999999999</v>
      </c>
      <c r="AZ5" s="4">
        <v>8.1</v>
      </c>
      <c r="BA5" s="4">
        <v>14</v>
      </c>
      <c r="BB5" s="4">
        <v>8.1999999999999993</v>
      </c>
      <c r="BC5" s="3">
        <v>8</v>
      </c>
      <c r="BD5" s="3">
        <v>13.7</v>
      </c>
      <c r="BE5" s="3">
        <v>9.1999999999999993</v>
      </c>
      <c r="BF5" s="3">
        <v>9.3000000000000007</v>
      </c>
      <c r="BG5" s="3">
        <v>7.8</v>
      </c>
      <c r="BH5" s="3">
        <v>7.8</v>
      </c>
      <c r="BI5" s="3">
        <v>6.9</v>
      </c>
      <c r="BJ5" s="10">
        <f t="shared" si="0"/>
        <v>811.80000000000007</v>
      </c>
      <c r="BO5" s="3">
        <v>3.5</v>
      </c>
    </row>
    <row r="6" spans="1:67">
      <c r="A6" s="5" t="s">
        <v>158</v>
      </c>
      <c r="B6" s="3">
        <v>14.4</v>
      </c>
      <c r="C6" s="3">
        <v>16</v>
      </c>
      <c r="D6" s="3">
        <v>24.3</v>
      </c>
      <c r="E6" s="3">
        <v>18.600000000000001</v>
      </c>
      <c r="F6" s="3">
        <v>0</v>
      </c>
      <c r="G6" s="3">
        <v>17</v>
      </c>
      <c r="H6" s="3">
        <v>18.600000000000001</v>
      </c>
      <c r="I6" s="3">
        <v>14.1</v>
      </c>
      <c r="J6" s="3">
        <v>16.600000000000001</v>
      </c>
      <c r="K6" s="3">
        <v>17.399999999999999</v>
      </c>
      <c r="L6" s="4">
        <v>14.3</v>
      </c>
      <c r="M6" s="4">
        <v>16.100000000000001</v>
      </c>
      <c r="N6" s="4">
        <v>17.399999999999999</v>
      </c>
      <c r="O6" s="4">
        <v>2.4</v>
      </c>
      <c r="P6" s="4">
        <v>12.8</v>
      </c>
      <c r="Q6" s="4">
        <v>17.399999999999999</v>
      </c>
      <c r="R6" s="4">
        <v>11.2</v>
      </c>
      <c r="S6" s="4">
        <v>0.2</v>
      </c>
      <c r="T6" s="4">
        <v>21.4</v>
      </c>
      <c r="U6" s="4">
        <v>14</v>
      </c>
      <c r="V6" s="4">
        <v>8</v>
      </c>
      <c r="W6" s="4">
        <v>17.3</v>
      </c>
      <c r="X6" s="4">
        <v>5.6</v>
      </c>
      <c r="Y6" s="4">
        <v>16.7</v>
      </c>
      <c r="Z6" s="4">
        <v>23</v>
      </c>
      <c r="AA6" s="4">
        <v>31.9</v>
      </c>
      <c r="AB6" s="4">
        <v>17.399999999999999</v>
      </c>
      <c r="AC6" s="4">
        <v>15.4</v>
      </c>
      <c r="AD6" s="4">
        <v>21</v>
      </c>
      <c r="AE6" s="4">
        <v>28</v>
      </c>
      <c r="AF6" s="4">
        <v>22.4</v>
      </c>
      <c r="AG6" s="4">
        <v>15</v>
      </c>
      <c r="AH6" s="4">
        <v>23</v>
      </c>
      <c r="AI6" s="4">
        <v>1.2</v>
      </c>
      <c r="AJ6" s="4">
        <v>14.9</v>
      </c>
      <c r="AK6" s="4">
        <v>25.2</v>
      </c>
      <c r="AL6" s="4">
        <v>2</v>
      </c>
      <c r="AM6" s="4">
        <v>18.100000000000001</v>
      </c>
      <c r="AN6" s="4">
        <v>21.9</v>
      </c>
      <c r="AO6" s="4">
        <v>23.5</v>
      </c>
      <c r="AP6" s="4">
        <v>8.8000000000000007</v>
      </c>
      <c r="AQ6" s="4">
        <v>17.7</v>
      </c>
      <c r="AR6" s="4">
        <v>10.1</v>
      </c>
      <c r="AS6" s="4">
        <v>27.9</v>
      </c>
      <c r="AT6" s="4">
        <v>17.8</v>
      </c>
      <c r="AU6" s="4">
        <v>27.1</v>
      </c>
      <c r="AV6" s="4">
        <v>17.2</v>
      </c>
      <c r="AW6" s="4">
        <v>19.600000000000001</v>
      </c>
      <c r="AX6" s="4">
        <v>27.3</v>
      </c>
      <c r="AY6" s="4">
        <v>1.6</v>
      </c>
      <c r="AZ6" s="4">
        <v>17.899999999999999</v>
      </c>
      <c r="BA6" s="4">
        <v>14.4</v>
      </c>
      <c r="BB6" s="4">
        <v>17.600000000000001</v>
      </c>
      <c r="BC6" s="3">
        <v>18.399999999999999</v>
      </c>
      <c r="BD6" s="3">
        <v>15.5</v>
      </c>
      <c r="BE6" s="3">
        <v>12.8</v>
      </c>
      <c r="BF6" s="3">
        <v>11.6</v>
      </c>
      <c r="BG6" s="3">
        <v>12.8</v>
      </c>
      <c r="BH6" s="3">
        <v>12.8</v>
      </c>
      <c r="BI6" s="3">
        <v>20.100000000000001</v>
      </c>
      <c r="BJ6" s="10">
        <f t="shared" si="0"/>
        <v>944.5999999999998</v>
      </c>
      <c r="BO6" s="3">
        <v>6.9</v>
      </c>
    </row>
    <row r="7" spans="1:67">
      <c r="A7" s="5" t="s">
        <v>214</v>
      </c>
      <c r="B7" s="3">
        <v>4.4000000000000004</v>
      </c>
      <c r="C7" s="3">
        <v>3.5</v>
      </c>
      <c r="D7" s="3">
        <v>9.4</v>
      </c>
      <c r="E7" s="3">
        <v>11.6</v>
      </c>
      <c r="F7" s="3">
        <v>17</v>
      </c>
      <c r="G7" s="3">
        <v>0</v>
      </c>
      <c r="H7" s="3">
        <v>5</v>
      </c>
      <c r="I7" s="3">
        <v>2.5</v>
      </c>
      <c r="J7" s="3">
        <v>15</v>
      </c>
      <c r="K7" s="3">
        <v>1</v>
      </c>
      <c r="L7" s="4">
        <v>3.4</v>
      </c>
      <c r="M7" s="4">
        <v>0.7</v>
      </c>
      <c r="N7" s="4">
        <v>0.9</v>
      </c>
      <c r="O7" s="4">
        <v>18.600000000000001</v>
      </c>
      <c r="P7" s="4">
        <v>3.3</v>
      </c>
      <c r="Q7" s="4">
        <v>1</v>
      </c>
      <c r="R7" s="4">
        <v>4</v>
      </c>
      <c r="S7" s="4">
        <v>17</v>
      </c>
      <c r="T7" s="4">
        <v>16.399999999999999</v>
      </c>
      <c r="U7" s="4">
        <v>3.8</v>
      </c>
      <c r="V7" s="4">
        <v>10.5</v>
      </c>
      <c r="W7" s="4">
        <v>4</v>
      </c>
      <c r="X7" s="4">
        <v>7.7</v>
      </c>
      <c r="Y7" s="4">
        <v>0.2</v>
      </c>
      <c r="Z7" s="4">
        <v>12.3</v>
      </c>
      <c r="AA7" s="4">
        <v>21</v>
      </c>
      <c r="AB7" s="4">
        <v>0.9</v>
      </c>
      <c r="AC7" s="4">
        <v>3</v>
      </c>
      <c r="AD7" s="4">
        <v>7.3</v>
      </c>
      <c r="AE7" s="4">
        <v>11</v>
      </c>
      <c r="AF7" s="4">
        <v>8</v>
      </c>
      <c r="AG7" s="4">
        <v>3.6</v>
      </c>
      <c r="AH7" s="4">
        <v>10</v>
      </c>
      <c r="AI7" s="4">
        <v>17</v>
      </c>
      <c r="AJ7" s="4">
        <v>6</v>
      </c>
      <c r="AK7" s="4">
        <v>19.100000000000001</v>
      </c>
      <c r="AL7" s="4">
        <v>17.7</v>
      </c>
      <c r="AM7" s="4">
        <v>11.4</v>
      </c>
      <c r="AN7" s="4">
        <v>7.5</v>
      </c>
      <c r="AO7" s="4">
        <v>8.9</v>
      </c>
      <c r="AP7" s="4">
        <v>4.8</v>
      </c>
      <c r="AQ7" s="4">
        <v>4</v>
      </c>
      <c r="AR7" s="4">
        <v>15</v>
      </c>
      <c r="AS7" s="4">
        <v>19.5</v>
      </c>
      <c r="AT7" s="4">
        <v>4.0999999999999996</v>
      </c>
      <c r="AU7" s="4">
        <v>9.9</v>
      </c>
      <c r="AV7" s="4">
        <v>1.1000000000000001</v>
      </c>
      <c r="AW7" s="4">
        <v>4</v>
      </c>
      <c r="AX7" s="4">
        <v>18.899999999999999</v>
      </c>
      <c r="AY7" s="4">
        <v>18.3</v>
      </c>
      <c r="AZ7" s="4">
        <v>4</v>
      </c>
      <c r="BA7" s="4">
        <v>3.3</v>
      </c>
      <c r="BB7" s="4">
        <v>3.8</v>
      </c>
      <c r="BC7" s="3">
        <v>4.7</v>
      </c>
      <c r="BD7" s="3">
        <v>3.2</v>
      </c>
      <c r="BE7" s="3">
        <v>3.3</v>
      </c>
      <c r="BF7" s="3">
        <v>2.6</v>
      </c>
      <c r="BG7" s="3">
        <v>3.1</v>
      </c>
      <c r="BH7" s="3">
        <v>3.1</v>
      </c>
      <c r="BI7" s="3">
        <v>9.9</v>
      </c>
      <c r="BJ7" s="10">
        <f t="shared" si="0"/>
        <v>456.30000000000007</v>
      </c>
      <c r="BO7" s="3">
        <v>20.100000000000001</v>
      </c>
    </row>
    <row r="8" spans="1:67">
      <c r="A8" s="5" t="s">
        <v>160</v>
      </c>
      <c r="B8" s="3">
        <v>7.4</v>
      </c>
      <c r="C8" s="3">
        <v>9.6</v>
      </c>
      <c r="D8" s="3">
        <v>13.1</v>
      </c>
      <c r="E8" s="3">
        <v>19.2</v>
      </c>
      <c r="F8" s="3">
        <v>18.600000000000001</v>
      </c>
      <c r="G8" s="3">
        <v>5</v>
      </c>
      <c r="H8" s="3">
        <v>0</v>
      </c>
      <c r="I8" s="3">
        <v>5.6</v>
      </c>
      <c r="J8" s="3">
        <v>3.7</v>
      </c>
      <c r="K8" s="3">
        <v>3.6</v>
      </c>
      <c r="L8" s="4">
        <v>4.5999999999999996</v>
      </c>
      <c r="M8" s="4">
        <v>3.2</v>
      </c>
      <c r="N8" s="4">
        <v>3.5</v>
      </c>
      <c r="O8" s="4">
        <v>19</v>
      </c>
      <c r="P8" s="4">
        <v>5.0999999999999996</v>
      </c>
      <c r="Q8" s="4">
        <v>2.9</v>
      </c>
      <c r="R8" s="4">
        <v>7.5</v>
      </c>
      <c r="S8" s="4">
        <v>17.5</v>
      </c>
      <c r="T8" s="4">
        <v>10.5</v>
      </c>
      <c r="U8" s="4">
        <v>7.4</v>
      </c>
      <c r="V8" s="4">
        <v>14.7</v>
      </c>
      <c r="W8" s="4">
        <v>0.9</v>
      </c>
      <c r="X8" s="4">
        <v>12.6</v>
      </c>
      <c r="Y8" s="4">
        <v>5.2</v>
      </c>
      <c r="Z8" s="4">
        <v>14.1</v>
      </c>
      <c r="AA8" s="4">
        <v>14.7</v>
      </c>
      <c r="AB8" s="4">
        <v>3.2</v>
      </c>
      <c r="AC8" s="4">
        <v>4</v>
      </c>
      <c r="AD8" s="4">
        <v>8.1999999999999993</v>
      </c>
      <c r="AE8" s="4">
        <v>11.8</v>
      </c>
      <c r="AF8" s="4">
        <v>11.1</v>
      </c>
      <c r="AG8" s="4">
        <v>7.1</v>
      </c>
      <c r="AH8" s="4">
        <v>6.7</v>
      </c>
      <c r="AI8" s="4">
        <v>17.7</v>
      </c>
      <c r="AJ8" s="4">
        <v>7.7</v>
      </c>
      <c r="AK8" s="4">
        <v>16.899999999999999</v>
      </c>
      <c r="AL8" s="4">
        <v>18</v>
      </c>
      <c r="AM8" s="4">
        <v>15</v>
      </c>
      <c r="AN8" s="4">
        <v>8.6</v>
      </c>
      <c r="AO8" s="4">
        <v>12.2</v>
      </c>
      <c r="AP8" s="4">
        <v>10.1</v>
      </c>
      <c r="AQ8" s="4">
        <v>0.6</v>
      </c>
      <c r="AR8" s="4">
        <v>15.5</v>
      </c>
      <c r="AS8" s="4">
        <v>15.9</v>
      </c>
      <c r="AT8" s="4">
        <v>7.6</v>
      </c>
      <c r="AU8" s="4">
        <v>11.5</v>
      </c>
      <c r="AV8" s="4">
        <v>4.8</v>
      </c>
      <c r="AW8" s="4">
        <v>6.3</v>
      </c>
      <c r="AX8" s="4">
        <v>15.3</v>
      </c>
      <c r="AY8" s="4">
        <v>18.600000000000001</v>
      </c>
      <c r="AZ8" s="4">
        <v>7.5</v>
      </c>
      <c r="BA8" s="4">
        <v>5.0999999999999996</v>
      </c>
      <c r="BB8" s="4">
        <v>5.7</v>
      </c>
      <c r="BC8" s="3">
        <v>5.8</v>
      </c>
      <c r="BD8" s="3">
        <v>1</v>
      </c>
      <c r="BE8" s="3">
        <v>5.0999999999999996</v>
      </c>
      <c r="BF8" s="3">
        <v>4.5</v>
      </c>
      <c r="BG8" s="3">
        <v>4.9000000000000004</v>
      </c>
      <c r="BH8" s="3">
        <v>4.9000000000000004</v>
      </c>
      <c r="BI8" s="3">
        <v>13.3</v>
      </c>
      <c r="BJ8" s="10">
        <f t="shared" si="0"/>
        <v>528.1</v>
      </c>
      <c r="BO8" s="3">
        <v>9.9</v>
      </c>
    </row>
    <row r="9" spans="1:67">
      <c r="A9" s="5" t="s">
        <v>161</v>
      </c>
      <c r="B9" s="3">
        <v>2.1</v>
      </c>
      <c r="C9" s="3">
        <v>3.2</v>
      </c>
      <c r="D9" s="3">
        <v>7</v>
      </c>
      <c r="E9" s="3">
        <v>9.6</v>
      </c>
      <c r="F9" s="3">
        <v>14.1</v>
      </c>
      <c r="G9" s="3">
        <v>2.5</v>
      </c>
      <c r="H9" s="3">
        <v>5.6</v>
      </c>
      <c r="I9" s="3">
        <v>0</v>
      </c>
      <c r="J9" s="3">
        <v>2.9</v>
      </c>
      <c r="K9" s="3">
        <v>3</v>
      </c>
      <c r="L9" s="4">
        <v>7.2</v>
      </c>
      <c r="M9" s="4">
        <v>1.6</v>
      </c>
      <c r="N9" s="4">
        <v>2.8</v>
      </c>
      <c r="O9" s="4">
        <v>15.5</v>
      </c>
      <c r="P9" s="4">
        <v>2.7</v>
      </c>
      <c r="Q9" s="4">
        <v>2.8</v>
      </c>
      <c r="R9" s="4">
        <v>2.5</v>
      </c>
      <c r="S9" s="4">
        <v>18.399999999999999</v>
      </c>
      <c r="T9" s="4">
        <v>5.4</v>
      </c>
      <c r="U9" s="4">
        <v>5</v>
      </c>
      <c r="V9" s="4">
        <v>11.7</v>
      </c>
      <c r="W9" s="4">
        <v>6</v>
      </c>
      <c r="X9" s="4">
        <v>12.8</v>
      </c>
      <c r="Y9" s="4">
        <v>2.8</v>
      </c>
      <c r="Z9" s="4">
        <v>15.8</v>
      </c>
      <c r="AA9" s="4">
        <v>22.9</v>
      </c>
      <c r="AB9" s="4">
        <v>2.8</v>
      </c>
      <c r="AC9" s="4">
        <v>5</v>
      </c>
      <c r="AD9" s="4">
        <v>4.5</v>
      </c>
      <c r="AE9" s="4">
        <v>9.5</v>
      </c>
      <c r="AF9" s="4">
        <v>6.5</v>
      </c>
      <c r="AG9" s="4">
        <v>3.5</v>
      </c>
      <c r="AH9" s="4">
        <v>8.5</v>
      </c>
      <c r="AI9" s="4">
        <v>14.5</v>
      </c>
      <c r="AJ9" s="4">
        <v>4.5</v>
      </c>
      <c r="AK9" s="4">
        <v>21</v>
      </c>
      <c r="AL9" s="4">
        <v>18.2</v>
      </c>
      <c r="AM9" s="4">
        <v>9.8000000000000007</v>
      </c>
      <c r="AN9" s="4">
        <v>8.1</v>
      </c>
      <c r="AO9" s="4">
        <v>6.6</v>
      </c>
      <c r="AP9" s="4">
        <v>6.7</v>
      </c>
      <c r="AQ9" s="4">
        <v>5.6</v>
      </c>
      <c r="AR9" s="4">
        <v>16.100000000000001</v>
      </c>
      <c r="AS9" s="4">
        <v>21.5</v>
      </c>
      <c r="AT9" s="4">
        <v>2.4</v>
      </c>
      <c r="AU9" s="4">
        <v>10.6</v>
      </c>
      <c r="AV9" s="4">
        <v>1.7</v>
      </c>
      <c r="AW9" s="4">
        <v>4.5999999999999996</v>
      </c>
      <c r="AX9" s="4">
        <v>20.9</v>
      </c>
      <c r="AY9" s="4">
        <v>20.2</v>
      </c>
      <c r="AZ9" s="4">
        <v>2.5</v>
      </c>
      <c r="BA9" s="4">
        <v>6.8</v>
      </c>
      <c r="BB9" s="4">
        <v>3.9</v>
      </c>
      <c r="BC9" s="3">
        <v>1.6</v>
      </c>
      <c r="BD9" s="3">
        <v>5.0999999999999996</v>
      </c>
      <c r="BE9" s="3">
        <v>2.7</v>
      </c>
      <c r="BF9" s="3">
        <v>4.2</v>
      </c>
      <c r="BG9" s="3">
        <v>3</v>
      </c>
      <c r="BH9" s="3">
        <v>3</v>
      </c>
      <c r="BI9" s="3">
        <v>7.7</v>
      </c>
      <c r="BJ9" s="10">
        <f t="shared" si="0"/>
        <v>452.00000000000011</v>
      </c>
      <c r="BO9" s="3">
        <v>13.3</v>
      </c>
    </row>
    <row r="10" spans="1:67">
      <c r="A10" s="5" t="s">
        <v>162</v>
      </c>
      <c r="B10" s="3">
        <v>4.4000000000000004</v>
      </c>
      <c r="C10" s="3">
        <v>3.5</v>
      </c>
      <c r="D10" s="3">
        <v>9.9</v>
      </c>
      <c r="E10" s="3">
        <v>10.9</v>
      </c>
      <c r="F10" s="3">
        <v>16.600000000000001</v>
      </c>
      <c r="G10" s="3">
        <v>15</v>
      </c>
      <c r="H10" s="3">
        <v>3.7</v>
      </c>
      <c r="I10" s="3">
        <v>2.9</v>
      </c>
      <c r="J10" s="3">
        <v>0</v>
      </c>
      <c r="K10" s="3">
        <v>1.4</v>
      </c>
      <c r="L10" s="4">
        <v>3.1</v>
      </c>
      <c r="M10" s="4">
        <v>1</v>
      </c>
      <c r="N10" s="4">
        <v>1</v>
      </c>
      <c r="O10" s="4">
        <v>14.3</v>
      </c>
      <c r="P10" s="4">
        <v>3.4</v>
      </c>
      <c r="Q10" s="4">
        <v>1</v>
      </c>
      <c r="R10" s="4">
        <v>4</v>
      </c>
      <c r="S10" s="4">
        <v>16.399999999999999</v>
      </c>
      <c r="T10" s="4">
        <v>7.4</v>
      </c>
      <c r="U10" s="4">
        <v>3.9</v>
      </c>
      <c r="V10" s="4">
        <v>10.5</v>
      </c>
      <c r="W10" s="4">
        <v>3.9</v>
      </c>
      <c r="X10" s="4">
        <v>11.5</v>
      </c>
      <c r="Y10" s="4">
        <v>0.2</v>
      </c>
      <c r="Z10" s="4">
        <v>12.3</v>
      </c>
      <c r="AA10" s="4">
        <v>18.3</v>
      </c>
      <c r="AB10" s="4">
        <v>1</v>
      </c>
      <c r="AC10" s="4">
        <v>3.2</v>
      </c>
      <c r="AD10" s="4">
        <v>6.5</v>
      </c>
      <c r="AE10" s="4">
        <v>10.199999999999999</v>
      </c>
      <c r="AF10" s="4">
        <v>7.5</v>
      </c>
      <c r="AG10" s="4">
        <v>3.6</v>
      </c>
      <c r="AH10" s="4">
        <v>10.8</v>
      </c>
      <c r="AI10" s="4">
        <v>16.600000000000001</v>
      </c>
      <c r="AJ10" s="4">
        <v>4.5999999999999996</v>
      </c>
      <c r="AK10" s="4">
        <v>19.399999999999999</v>
      </c>
      <c r="AL10" s="4">
        <v>13.7</v>
      </c>
      <c r="AM10" s="4">
        <v>11.4</v>
      </c>
      <c r="AN10" s="4">
        <v>7.5</v>
      </c>
      <c r="AO10" s="4">
        <v>8.9</v>
      </c>
      <c r="AP10" s="4">
        <v>4.8</v>
      </c>
      <c r="AQ10" s="4">
        <v>4</v>
      </c>
      <c r="AR10" s="4">
        <v>15</v>
      </c>
      <c r="AS10" s="4">
        <v>19.5</v>
      </c>
      <c r="AT10" s="4">
        <v>4.0999999999999996</v>
      </c>
      <c r="AU10" s="4">
        <v>9.9</v>
      </c>
      <c r="AV10" s="4">
        <v>1.1000000000000001</v>
      </c>
      <c r="AW10" s="4">
        <v>4</v>
      </c>
      <c r="AX10" s="4">
        <v>18.899999999999999</v>
      </c>
      <c r="AY10" s="4">
        <v>18.3</v>
      </c>
      <c r="AZ10" s="4">
        <v>4</v>
      </c>
      <c r="BA10" s="4">
        <v>3.3</v>
      </c>
      <c r="BB10" s="4">
        <v>3.9</v>
      </c>
      <c r="BC10" s="3">
        <v>4.3</v>
      </c>
      <c r="BD10" s="3">
        <v>3.5</v>
      </c>
      <c r="BE10" s="3">
        <v>3.4</v>
      </c>
      <c r="BF10" s="3">
        <v>2.7</v>
      </c>
      <c r="BG10" s="3">
        <v>3.1</v>
      </c>
      <c r="BH10" s="3">
        <v>3.1</v>
      </c>
      <c r="BI10" s="3">
        <v>9.8000000000000007</v>
      </c>
      <c r="BJ10" s="10">
        <f t="shared" si="0"/>
        <v>436.29999999999995</v>
      </c>
      <c r="BO10" s="3">
        <v>7.7</v>
      </c>
    </row>
    <row r="11" spans="1:67">
      <c r="A11" s="5" t="s">
        <v>163</v>
      </c>
      <c r="B11" s="3">
        <v>4.5999999999999996</v>
      </c>
      <c r="C11" s="3">
        <v>4</v>
      </c>
      <c r="D11" s="3">
        <v>10</v>
      </c>
      <c r="E11" s="3">
        <v>12</v>
      </c>
      <c r="F11" s="3">
        <v>17.399999999999999</v>
      </c>
      <c r="G11" s="3">
        <v>1</v>
      </c>
      <c r="H11" s="3">
        <v>3.6</v>
      </c>
      <c r="I11" s="3">
        <v>3</v>
      </c>
      <c r="J11" s="3">
        <v>1.4</v>
      </c>
      <c r="K11" s="3">
        <v>0</v>
      </c>
      <c r="L11" s="4">
        <v>3.1</v>
      </c>
      <c r="M11" s="4">
        <v>0.6</v>
      </c>
      <c r="N11" s="4">
        <v>0.1</v>
      </c>
      <c r="O11" s="4">
        <v>14.9</v>
      </c>
      <c r="P11" s="4">
        <v>3.9</v>
      </c>
      <c r="Q11" s="4">
        <v>0.1</v>
      </c>
      <c r="R11" s="4">
        <v>4.5</v>
      </c>
      <c r="S11" s="4">
        <v>17.8</v>
      </c>
      <c r="T11" s="4">
        <v>7.9</v>
      </c>
      <c r="U11" s="4">
        <v>4.4000000000000004</v>
      </c>
      <c r="V11" s="4">
        <v>11</v>
      </c>
      <c r="W11" s="4">
        <v>3.5</v>
      </c>
      <c r="X11" s="4">
        <v>9.5</v>
      </c>
      <c r="Y11" s="4">
        <v>1.5</v>
      </c>
      <c r="Z11" s="4">
        <v>13.9</v>
      </c>
      <c r="AA11" s="4">
        <v>17.600000000000001</v>
      </c>
      <c r="AB11" s="4">
        <v>0.1</v>
      </c>
      <c r="AC11" s="4">
        <v>2.5</v>
      </c>
      <c r="AD11" s="4">
        <v>8.9</v>
      </c>
      <c r="AE11" s="4">
        <v>9.1999999999999993</v>
      </c>
      <c r="AF11" s="4">
        <v>8</v>
      </c>
      <c r="AG11" s="4">
        <v>4.0999999999999996</v>
      </c>
      <c r="AH11" s="4">
        <v>10.1</v>
      </c>
      <c r="AI11" s="4">
        <v>17.899999999999999</v>
      </c>
      <c r="AJ11" s="4">
        <v>4.9000000000000004</v>
      </c>
      <c r="AK11" s="4">
        <v>18.2</v>
      </c>
      <c r="AL11" s="4">
        <v>14.2</v>
      </c>
      <c r="AM11" s="4">
        <v>11.7</v>
      </c>
      <c r="AN11" s="4">
        <v>6.5</v>
      </c>
      <c r="AO11" s="4">
        <v>9.1</v>
      </c>
      <c r="AP11" s="4">
        <v>5.3</v>
      </c>
      <c r="AQ11" s="4">
        <v>3.6</v>
      </c>
      <c r="AR11" s="4">
        <v>14.5</v>
      </c>
      <c r="AS11" s="4">
        <v>22</v>
      </c>
      <c r="AT11" s="4">
        <v>4.7</v>
      </c>
      <c r="AU11" s="4">
        <v>8.9</v>
      </c>
      <c r="AV11" s="4">
        <v>1.1000000000000001</v>
      </c>
      <c r="AW11" s="4">
        <v>3</v>
      </c>
      <c r="AX11" s="4">
        <v>21.4</v>
      </c>
      <c r="AY11" s="4">
        <v>14.5</v>
      </c>
      <c r="AZ11" s="4">
        <v>4.5</v>
      </c>
      <c r="BA11" s="4">
        <v>3.2</v>
      </c>
      <c r="BB11" s="4">
        <v>4.4000000000000004</v>
      </c>
      <c r="BC11" s="3">
        <v>4.2</v>
      </c>
      <c r="BD11" s="3">
        <v>2.2999999999999998</v>
      </c>
      <c r="BE11" s="3">
        <v>3.9</v>
      </c>
      <c r="BF11" s="3">
        <v>3.2</v>
      </c>
      <c r="BG11" s="3">
        <v>3.7</v>
      </c>
      <c r="BH11" s="3">
        <v>3.7</v>
      </c>
      <c r="BI11" s="3">
        <v>10.4</v>
      </c>
      <c r="BJ11" s="10">
        <f t="shared" si="0"/>
        <v>428.7999999999999</v>
      </c>
      <c r="BO11" s="3">
        <v>9.8000000000000007</v>
      </c>
    </row>
    <row r="12" spans="1:67">
      <c r="A12" s="5" t="s">
        <v>164</v>
      </c>
      <c r="B12" s="3">
        <v>9.1999999999999993</v>
      </c>
      <c r="C12" s="3">
        <v>7.2</v>
      </c>
      <c r="D12" s="3">
        <v>14.1</v>
      </c>
      <c r="E12" s="3">
        <v>15</v>
      </c>
      <c r="F12" s="3">
        <v>14.3</v>
      </c>
      <c r="G12" s="3">
        <v>3.4</v>
      </c>
      <c r="H12" s="3">
        <v>4.5999999999999996</v>
      </c>
      <c r="I12" s="3">
        <v>7.2</v>
      </c>
      <c r="J12" s="3">
        <v>3.1</v>
      </c>
      <c r="K12" s="3">
        <v>3.1</v>
      </c>
      <c r="L12" s="4">
        <v>0</v>
      </c>
      <c r="M12" s="4">
        <v>2.9</v>
      </c>
      <c r="N12" s="4">
        <v>2.9</v>
      </c>
      <c r="O12" s="4">
        <v>16.2</v>
      </c>
      <c r="P12" s="4">
        <v>8</v>
      </c>
      <c r="Q12" s="4">
        <v>3.2</v>
      </c>
      <c r="R12" s="4">
        <v>6.8</v>
      </c>
      <c r="S12" s="4">
        <v>14.1</v>
      </c>
      <c r="T12" s="4">
        <v>10.3</v>
      </c>
      <c r="U12" s="4">
        <v>6.5</v>
      </c>
      <c r="V12" s="4">
        <v>10.7</v>
      </c>
      <c r="W12" s="4">
        <v>4.7</v>
      </c>
      <c r="X12" s="4">
        <v>9</v>
      </c>
      <c r="Y12" s="4">
        <v>3.4</v>
      </c>
      <c r="Z12" s="4">
        <v>9.1999999999999993</v>
      </c>
      <c r="AA12" s="4">
        <v>18.7</v>
      </c>
      <c r="AB12" s="4">
        <v>3.4</v>
      </c>
      <c r="AC12" s="4">
        <v>0.5</v>
      </c>
      <c r="AD12" s="4">
        <v>9.1</v>
      </c>
      <c r="AE12" s="4">
        <v>14.1</v>
      </c>
      <c r="AF12" s="4">
        <v>10.4</v>
      </c>
      <c r="AG12" s="4">
        <v>6.6</v>
      </c>
      <c r="AH12" s="4">
        <v>10.7</v>
      </c>
      <c r="AI12" s="4">
        <v>14.2</v>
      </c>
      <c r="AJ12" s="4">
        <v>7.4</v>
      </c>
      <c r="AK12" s="4">
        <v>18.3</v>
      </c>
      <c r="AL12" s="4">
        <v>14.1</v>
      </c>
      <c r="AM12" s="4">
        <v>14.8</v>
      </c>
      <c r="AN12" s="4">
        <v>8.1999999999999993</v>
      </c>
      <c r="AO12" s="4">
        <v>11.4</v>
      </c>
      <c r="AP12" s="4">
        <v>5.9</v>
      </c>
      <c r="AQ12" s="4">
        <v>4.5999999999999996</v>
      </c>
      <c r="AR12" s="4">
        <v>11.4</v>
      </c>
      <c r="AS12" s="4">
        <v>19</v>
      </c>
      <c r="AT12" s="4">
        <v>7.2</v>
      </c>
      <c r="AU12" s="4">
        <v>14.2</v>
      </c>
      <c r="AV12" s="4">
        <v>3.6</v>
      </c>
      <c r="AW12" s="4">
        <v>6.4</v>
      </c>
      <c r="AX12" s="4">
        <v>18.8</v>
      </c>
      <c r="AY12" s="4">
        <v>17.2</v>
      </c>
      <c r="AZ12" s="4">
        <v>7.3</v>
      </c>
      <c r="BA12" s="4">
        <v>0.1</v>
      </c>
      <c r="BB12" s="4">
        <v>8.6999999999999993</v>
      </c>
      <c r="BC12" s="3">
        <v>9.5</v>
      </c>
      <c r="BD12" s="3">
        <v>2.7</v>
      </c>
      <c r="BE12" s="3">
        <v>8</v>
      </c>
      <c r="BF12" s="3">
        <v>6.8</v>
      </c>
      <c r="BG12" s="3">
        <v>5.7</v>
      </c>
      <c r="BH12" s="3">
        <v>5.7</v>
      </c>
      <c r="BI12" s="3">
        <v>14.7</v>
      </c>
      <c r="BJ12" s="10">
        <f t="shared" si="0"/>
        <v>513.79999999999995</v>
      </c>
      <c r="BO12" s="3">
        <v>10.4</v>
      </c>
    </row>
    <row r="13" spans="1:67">
      <c r="A13" s="5" t="s">
        <v>165</v>
      </c>
      <c r="B13" s="3">
        <v>4.5</v>
      </c>
      <c r="C13" s="3">
        <v>3.6</v>
      </c>
      <c r="D13" s="3">
        <v>9.5</v>
      </c>
      <c r="E13" s="3">
        <v>11.1</v>
      </c>
      <c r="F13" s="3">
        <v>16.100000000000001</v>
      </c>
      <c r="G13" s="3">
        <v>0.7</v>
      </c>
      <c r="H13" s="3">
        <v>3.2</v>
      </c>
      <c r="I13" s="3">
        <v>1.6</v>
      </c>
      <c r="J13" s="3">
        <v>1</v>
      </c>
      <c r="K13" s="3">
        <v>0.6</v>
      </c>
      <c r="L13" s="4">
        <v>2.9</v>
      </c>
      <c r="M13" s="4">
        <v>0</v>
      </c>
      <c r="N13" s="4">
        <v>0.6</v>
      </c>
      <c r="O13" s="4">
        <v>14.6</v>
      </c>
      <c r="P13" s="4">
        <v>3.6</v>
      </c>
      <c r="Q13" s="4">
        <v>0.6</v>
      </c>
      <c r="R13" s="4">
        <v>4.0999999999999996</v>
      </c>
      <c r="S13" s="4">
        <v>16</v>
      </c>
      <c r="T13" s="4">
        <v>7.3</v>
      </c>
      <c r="U13" s="4">
        <v>4</v>
      </c>
      <c r="V13" s="4">
        <v>10.4</v>
      </c>
      <c r="W13" s="4">
        <v>3.5</v>
      </c>
      <c r="X13" s="4">
        <v>9.1</v>
      </c>
      <c r="Y13" s="4">
        <v>1</v>
      </c>
      <c r="Z13" s="4">
        <v>13.7</v>
      </c>
      <c r="AA13" s="4">
        <v>17.899999999999999</v>
      </c>
      <c r="AB13" s="4">
        <v>0.5</v>
      </c>
      <c r="AC13" s="4">
        <v>2.2000000000000002</v>
      </c>
      <c r="AD13" s="4">
        <v>6</v>
      </c>
      <c r="AE13" s="4">
        <v>9.8000000000000007</v>
      </c>
      <c r="AF13" s="4">
        <v>7.4</v>
      </c>
      <c r="AG13" s="4">
        <v>3.7</v>
      </c>
      <c r="AH13" s="4">
        <v>9.9</v>
      </c>
      <c r="AI13" s="4">
        <v>16.2</v>
      </c>
      <c r="AJ13" s="4">
        <v>4.5</v>
      </c>
      <c r="AK13" s="4">
        <v>18.600000000000001</v>
      </c>
      <c r="AL13" s="4">
        <v>13.9</v>
      </c>
      <c r="AM13" s="4">
        <v>11.3</v>
      </c>
      <c r="AN13" s="4">
        <v>7.1</v>
      </c>
      <c r="AO13" s="4">
        <v>8.8000000000000007</v>
      </c>
      <c r="AP13" s="4">
        <v>5.0999999999999996</v>
      </c>
      <c r="AQ13" s="4">
        <v>3.5</v>
      </c>
      <c r="AR13" s="4">
        <v>15.1</v>
      </c>
      <c r="AS13" s="4">
        <v>19.100000000000001</v>
      </c>
      <c r="AT13" s="4">
        <v>4.3</v>
      </c>
      <c r="AU13" s="4">
        <v>9.5</v>
      </c>
      <c r="AV13" s="3">
        <v>0.7</v>
      </c>
      <c r="AW13" s="4">
        <v>3.5</v>
      </c>
      <c r="AX13" s="4">
        <v>18.5</v>
      </c>
      <c r="AY13" s="4">
        <v>14.2</v>
      </c>
      <c r="AZ13" s="4">
        <v>4.2</v>
      </c>
      <c r="BA13" s="4">
        <v>2.9</v>
      </c>
      <c r="BB13" s="4">
        <v>4.0999999999999996</v>
      </c>
      <c r="BC13" s="3">
        <v>4</v>
      </c>
      <c r="BD13" s="3">
        <v>2.7</v>
      </c>
      <c r="BE13" s="3">
        <v>3.6</v>
      </c>
      <c r="BF13" s="3">
        <v>2.9</v>
      </c>
      <c r="BG13" s="3">
        <v>3.4</v>
      </c>
      <c r="BH13" s="3">
        <v>3.4</v>
      </c>
      <c r="BI13" s="3">
        <v>10.199999999999999</v>
      </c>
      <c r="BJ13" s="10">
        <f t="shared" si="0"/>
        <v>405.8</v>
      </c>
      <c r="BO13" s="3">
        <v>14.7</v>
      </c>
    </row>
    <row r="14" spans="1:67">
      <c r="A14" s="5" t="s">
        <v>166</v>
      </c>
      <c r="B14" s="3">
        <v>5</v>
      </c>
      <c r="C14" s="4">
        <v>4</v>
      </c>
      <c r="D14" s="4">
        <v>10</v>
      </c>
      <c r="E14" s="4">
        <v>12</v>
      </c>
      <c r="F14" s="4">
        <v>17.399999999999999</v>
      </c>
      <c r="G14" s="4">
        <v>0.9</v>
      </c>
      <c r="H14" s="4">
        <v>3.5</v>
      </c>
      <c r="I14" s="4">
        <v>2.8</v>
      </c>
      <c r="J14" s="4">
        <v>1</v>
      </c>
      <c r="K14" s="4">
        <v>0.1</v>
      </c>
      <c r="L14" s="4">
        <v>2.9</v>
      </c>
      <c r="M14" s="4">
        <v>0.6</v>
      </c>
      <c r="N14" s="4">
        <v>0</v>
      </c>
      <c r="O14" s="4">
        <v>14.8</v>
      </c>
      <c r="P14" s="4">
        <v>3.8</v>
      </c>
      <c r="Q14" s="4">
        <v>0.2</v>
      </c>
      <c r="R14" s="4">
        <v>4.4000000000000004</v>
      </c>
      <c r="S14" s="4">
        <v>14.7</v>
      </c>
      <c r="T14" s="4">
        <v>7.8</v>
      </c>
      <c r="U14" s="4">
        <v>4.4000000000000004</v>
      </c>
      <c r="V14" s="4">
        <v>11</v>
      </c>
      <c r="W14" s="4">
        <v>3.3</v>
      </c>
      <c r="X14" s="4">
        <v>9.4</v>
      </c>
      <c r="Y14" s="4">
        <v>1.5</v>
      </c>
      <c r="Z14" s="4">
        <v>13</v>
      </c>
      <c r="AA14" s="4">
        <v>21.4</v>
      </c>
      <c r="AB14" s="4">
        <v>0.1</v>
      </c>
      <c r="AC14" s="4">
        <v>2.4</v>
      </c>
      <c r="AD14" s="4">
        <v>8.5</v>
      </c>
      <c r="AE14" s="4">
        <v>9.1999999999999993</v>
      </c>
      <c r="AF14" s="4">
        <v>7.9</v>
      </c>
      <c r="AG14" s="4">
        <v>4.0999999999999996</v>
      </c>
      <c r="AH14" s="4">
        <v>9.6999999999999993</v>
      </c>
      <c r="AI14" s="4">
        <v>18</v>
      </c>
      <c r="AJ14" s="4">
        <v>4.8</v>
      </c>
      <c r="AK14" s="4">
        <v>18.3</v>
      </c>
      <c r="AL14" s="4">
        <v>14.1</v>
      </c>
      <c r="AM14" s="4">
        <v>11.7</v>
      </c>
      <c r="AN14" s="4">
        <v>6.5</v>
      </c>
      <c r="AO14" s="4">
        <v>9</v>
      </c>
      <c r="AP14" s="4">
        <v>5.3</v>
      </c>
      <c r="AQ14" s="4">
        <v>3.5</v>
      </c>
      <c r="AR14" s="4">
        <v>14.5</v>
      </c>
      <c r="AS14" s="4">
        <v>18.8</v>
      </c>
      <c r="AT14" s="4">
        <v>4.7</v>
      </c>
      <c r="AU14" s="4">
        <v>8.9</v>
      </c>
      <c r="AV14" s="4">
        <v>1</v>
      </c>
      <c r="AW14" s="4">
        <v>4</v>
      </c>
      <c r="AX14" s="4">
        <v>18.2</v>
      </c>
      <c r="AY14" s="4">
        <v>14.4</v>
      </c>
      <c r="AZ14" s="4">
        <v>4.5</v>
      </c>
      <c r="BA14" s="4">
        <v>3.1</v>
      </c>
      <c r="BB14" s="4">
        <v>4.4000000000000004</v>
      </c>
      <c r="BC14" s="3">
        <v>4.2</v>
      </c>
      <c r="BD14" s="3">
        <v>4.3</v>
      </c>
      <c r="BE14" s="3">
        <v>3.8</v>
      </c>
      <c r="BF14" s="4">
        <v>3.1</v>
      </c>
      <c r="BG14" s="4">
        <v>3.6</v>
      </c>
      <c r="BH14" s="4">
        <v>3.6</v>
      </c>
      <c r="BI14" s="3">
        <v>10.4</v>
      </c>
      <c r="BJ14" s="10">
        <f t="shared" si="0"/>
        <v>422.1</v>
      </c>
      <c r="BO14" s="3">
        <v>10.199999999999999</v>
      </c>
    </row>
    <row r="15" spans="1:67">
      <c r="A15" s="5" t="s">
        <v>167</v>
      </c>
      <c r="B15" s="3">
        <v>15.1</v>
      </c>
      <c r="C15" s="4">
        <v>13.5</v>
      </c>
      <c r="D15" s="4">
        <v>23.4</v>
      </c>
      <c r="E15" s="4">
        <v>20.7</v>
      </c>
      <c r="F15" s="4">
        <v>2.4</v>
      </c>
      <c r="G15" s="4">
        <v>18.600000000000001</v>
      </c>
      <c r="H15" s="4">
        <v>19</v>
      </c>
      <c r="I15" s="4">
        <v>15.5</v>
      </c>
      <c r="J15" s="4">
        <v>14.3</v>
      </c>
      <c r="K15" s="4">
        <v>14.9</v>
      </c>
      <c r="L15" s="4">
        <v>16.2</v>
      </c>
      <c r="M15" s="4">
        <v>14.6</v>
      </c>
      <c r="N15" s="4">
        <v>14.8</v>
      </c>
      <c r="O15" s="4">
        <v>0</v>
      </c>
      <c r="P15" s="4">
        <v>13.1</v>
      </c>
      <c r="Q15" s="4">
        <v>17.8</v>
      </c>
      <c r="R15" s="4">
        <v>13.7</v>
      </c>
      <c r="S15" s="4">
        <v>2.1</v>
      </c>
      <c r="T15" s="4">
        <v>20.6</v>
      </c>
      <c r="U15" s="4">
        <v>14.2</v>
      </c>
      <c r="V15" s="4">
        <v>8.5</v>
      </c>
      <c r="W15" s="4">
        <v>19.2</v>
      </c>
      <c r="X15" s="4">
        <v>5.6</v>
      </c>
      <c r="Y15" s="4">
        <v>14.3</v>
      </c>
      <c r="Z15" s="4">
        <v>11.4</v>
      </c>
      <c r="AA15" s="4">
        <v>25.8</v>
      </c>
      <c r="AB15" s="4">
        <v>14.8</v>
      </c>
      <c r="AC15" s="4">
        <v>16.899999999999999</v>
      </c>
      <c r="AD15" s="4">
        <v>22.8</v>
      </c>
      <c r="AE15" s="4">
        <v>23.1</v>
      </c>
      <c r="AF15" s="4">
        <v>18.5</v>
      </c>
      <c r="AG15" s="4">
        <v>16</v>
      </c>
      <c r="AH15" s="4">
        <v>25.7</v>
      </c>
      <c r="AI15" s="4">
        <v>3.4</v>
      </c>
      <c r="AJ15" s="4">
        <v>17.600000000000001</v>
      </c>
      <c r="AK15" s="4">
        <v>26.7</v>
      </c>
      <c r="AL15" s="4">
        <v>0.6</v>
      </c>
      <c r="AM15" s="4">
        <v>16.100000000000001</v>
      </c>
      <c r="AN15" s="4">
        <v>23.8</v>
      </c>
      <c r="AO15" s="4">
        <v>20.100000000000001</v>
      </c>
      <c r="AP15" s="4">
        <v>9</v>
      </c>
      <c r="AQ15" s="4">
        <v>18.100000000000001</v>
      </c>
      <c r="AR15" s="4">
        <v>11.6</v>
      </c>
      <c r="AS15" s="4">
        <v>29.5</v>
      </c>
      <c r="AT15" s="4">
        <v>16.899999999999999</v>
      </c>
      <c r="AU15" s="4">
        <v>23.4</v>
      </c>
      <c r="AV15" s="4">
        <v>19.100000000000001</v>
      </c>
      <c r="AW15" s="4">
        <v>21.5</v>
      </c>
      <c r="AX15" s="4">
        <v>28.9</v>
      </c>
      <c r="AY15" s="4">
        <v>0.3</v>
      </c>
      <c r="AZ15" s="4">
        <v>17</v>
      </c>
      <c r="BA15" s="4">
        <v>15</v>
      </c>
      <c r="BB15" s="4">
        <v>13.7</v>
      </c>
      <c r="BC15" s="3">
        <v>15</v>
      </c>
      <c r="BD15" s="3">
        <v>13.7</v>
      </c>
      <c r="BE15" s="3">
        <v>13.1</v>
      </c>
      <c r="BF15" s="4">
        <v>11.9</v>
      </c>
      <c r="BG15" s="4">
        <v>13</v>
      </c>
      <c r="BH15" s="4">
        <v>13</v>
      </c>
      <c r="BI15" s="3">
        <v>20.2</v>
      </c>
      <c r="BJ15" s="10">
        <f t="shared" si="0"/>
        <v>919.10000000000014</v>
      </c>
      <c r="BO15" s="4">
        <v>10.4</v>
      </c>
    </row>
    <row r="16" spans="1:67">
      <c r="A16" s="6" t="s">
        <v>215</v>
      </c>
      <c r="B16" s="3">
        <v>1.6</v>
      </c>
      <c r="C16" s="4">
        <v>1.6</v>
      </c>
      <c r="D16" s="4">
        <v>6.8</v>
      </c>
      <c r="E16" s="4">
        <v>9.1999999999999993</v>
      </c>
      <c r="F16" s="4">
        <v>12.8</v>
      </c>
      <c r="G16" s="4">
        <v>3.3</v>
      </c>
      <c r="H16" s="4">
        <v>5.0999999999999996</v>
      </c>
      <c r="I16" s="4">
        <v>2.7</v>
      </c>
      <c r="J16" s="4">
        <v>3.4</v>
      </c>
      <c r="K16" s="4">
        <v>3.9</v>
      </c>
      <c r="L16" s="4">
        <v>8</v>
      </c>
      <c r="M16" s="4">
        <v>3.6</v>
      </c>
      <c r="N16" s="4">
        <v>3.8</v>
      </c>
      <c r="O16" s="4">
        <v>13.1</v>
      </c>
      <c r="P16" s="4">
        <v>0</v>
      </c>
      <c r="Q16" s="4">
        <v>4.2</v>
      </c>
      <c r="R16" s="4">
        <v>2.1</v>
      </c>
      <c r="S16" s="4">
        <v>13</v>
      </c>
      <c r="T16" s="4">
        <v>4.7</v>
      </c>
      <c r="U16" s="4">
        <v>2.2000000000000002</v>
      </c>
      <c r="V16" s="4">
        <v>8.9</v>
      </c>
      <c r="W16" s="4">
        <v>10.4</v>
      </c>
      <c r="X16" s="4">
        <v>7.7</v>
      </c>
      <c r="Y16" s="4">
        <v>3.4</v>
      </c>
      <c r="Z16" s="4">
        <v>12.3</v>
      </c>
      <c r="AA16" s="4">
        <v>24.9</v>
      </c>
      <c r="AB16" s="4">
        <v>3.8</v>
      </c>
      <c r="AC16" s="4">
        <v>8</v>
      </c>
      <c r="AD16" s="4">
        <v>8.4</v>
      </c>
      <c r="AE16" s="4">
        <v>10.5</v>
      </c>
      <c r="AF16" s="4">
        <v>4.9000000000000004</v>
      </c>
      <c r="AG16" s="4">
        <v>1.9</v>
      </c>
      <c r="AH16" s="4">
        <v>16.399999999999999</v>
      </c>
      <c r="AI16" s="4">
        <v>16.7</v>
      </c>
      <c r="AJ16" s="4">
        <v>2</v>
      </c>
      <c r="AK16" s="4">
        <v>18.3</v>
      </c>
      <c r="AL16" s="4">
        <v>12.4</v>
      </c>
      <c r="AM16" s="4">
        <v>9</v>
      </c>
      <c r="AN16" s="4">
        <v>9.3000000000000007</v>
      </c>
      <c r="AO16" s="4">
        <v>5</v>
      </c>
      <c r="AP16" s="4">
        <v>4.2</v>
      </c>
      <c r="AQ16" s="4">
        <v>10.6</v>
      </c>
      <c r="AR16" s="4">
        <v>13.7</v>
      </c>
      <c r="AS16" s="4">
        <v>26.4</v>
      </c>
      <c r="AT16" s="4">
        <v>1.8</v>
      </c>
      <c r="AU16" s="4">
        <v>10.3</v>
      </c>
      <c r="AV16" s="4">
        <v>3.7</v>
      </c>
      <c r="AW16" s="4">
        <v>7.5</v>
      </c>
      <c r="AX16" s="4">
        <v>25.4</v>
      </c>
      <c r="AY16" s="4">
        <v>12.8</v>
      </c>
      <c r="AZ16" s="4">
        <v>1.8</v>
      </c>
      <c r="BA16" s="4">
        <v>7.5</v>
      </c>
      <c r="BB16" s="4">
        <v>2.2000000000000002</v>
      </c>
      <c r="BC16" s="3">
        <v>1.5</v>
      </c>
      <c r="BD16" s="3">
        <v>6.1</v>
      </c>
      <c r="BE16" s="3">
        <v>0</v>
      </c>
      <c r="BF16" s="4">
        <v>1.9</v>
      </c>
      <c r="BG16" s="4">
        <v>1.5</v>
      </c>
      <c r="BH16" s="4">
        <v>1.5</v>
      </c>
      <c r="BI16" s="3">
        <v>7.3</v>
      </c>
      <c r="BJ16" s="10">
        <v>439.7</v>
      </c>
      <c r="BO16" s="4">
        <v>20.2</v>
      </c>
    </row>
    <row r="17" spans="1:67">
      <c r="A17" s="5" t="s">
        <v>169</v>
      </c>
      <c r="B17" s="3">
        <v>5</v>
      </c>
      <c r="C17" s="4">
        <v>4.4000000000000004</v>
      </c>
      <c r="D17" s="4">
        <v>10</v>
      </c>
      <c r="E17" s="4">
        <v>12.2</v>
      </c>
      <c r="F17" s="4">
        <v>17.399999999999999</v>
      </c>
      <c r="G17" s="4">
        <v>1</v>
      </c>
      <c r="H17" s="4">
        <v>2.9</v>
      </c>
      <c r="I17" s="4">
        <v>2.8</v>
      </c>
      <c r="J17" s="4">
        <v>1</v>
      </c>
      <c r="K17" s="4">
        <v>0.1</v>
      </c>
      <c r="L17" s="4">
        <v>3.2</v>
      </c>
      <c r="M17" s="4">
        <v>0.6</v>
      </c>
      <c r="N17" s="4">
        <v>0.2</v>
      </c>
      <c r="O17" s="4">
        <v>17.8</v>
      </c>
      <c r="P17" s="4">
        <v>4.2</v>
      </c>
      <c r="Q17" s="4">
        <v>0</v>
      </c>
      <c r="R17" s="4">
        <v>4.9000000000000004</v>
      </c>
      <c r="S17" s="4">
        <v>17.7</v>
      </c>
      <c r="T17" s="4">
        <v>7.9</v>
      </c>
      <c r="U17" s="4">
        <v>4.8</v>
      </c>
      <c r="V17" s="4">
        <v>11.1</v>
      </c>
      <c r="W17" s="4">
        <v>3.4</v>
      </c>
      <c r="X17" s="4">
        <v>12.6</v>
      </c>
      <c r="Y17" s="4">
        <v>1.3</v>
      </c>
      <c r="Z17" s="4">
        <v>12.8</v>
      </c>
      <c r="AA17" s="4">
        <v>21.2</v>
      </c>
      <c r="AB17" s="4">
        <v>0.2</v>
      </c>
      <c r="AC17" s="4">
        <v>2.8</v>
      </c>
      <c r="AD17" s="4">
        <v>8.3000000000000007</v>
      </c>
      <c r="AE17" s="4">
        <v>9.1999999999999993</v>
      </c>
      <c r="AF17" s="4">
        <v>8</v>
      </c>
      <c r="AG17" s="4">
        <v>4.5</v>
      </c>
      <c r="AH17" s="4">
        <v>9.4</v>
      </c>
      <c r="AI17" s="4">
        <v>17.8</v>
      </c>
      <c r="AJ17" s="4">
        <v>5.0999999999999996</v>
      </c>
      <c r="AK17" s="4">
        <v>18.100000000000001</v>
      </c>
      <c r="AL17" s="4">
        <v>14.1</v>
      </c>
      <c r="AM17" s="4">
        <v>11.7</v>
      </c>
      <c r="AN17" s="4">
        <v>6.5</v>
      </c>
      <c r="AO17" s="4">
        <v>9</v>
      </c>
      <c r="AP17" s="4">
        <v>5.4</v>
      </c>
      <c r="AQ17" s="4">
        <v>2.9</v>
      </c>
      <c r="AR17" s="4">
        <v>14.4</v>
      </c>
      <c r="AS17" s="4">
        <v>18.8</v>
      </c>
      <c r="AT17" s="4">
        <v>4.7</v>
      </c>
      <c r="AU17" s="4">
        <v>8.9</v>
      </c>
      <c r="AV17" s="4">
        <v>1</v>
      </c>
      <c r="AW17" s="4">
        <v>4.0999999999999996</v>
      </c>
      <c r="AX17" s="4">
        <v>18.2</v>
      </c>
      <c r="AY17" s="4">
        <v>18.899999999999999</v>
      </c>
      <c r="AZ17" s="4">
        <v>4.5</v>
      </c>
      <c r="BA17" s="4">
        <v>4</v>
      </c>
      <c r="BB17" s="4">
        <v>4.5</v>
      </c>
      <c r="BC17" s="3">
        <v>4.5999999999999996</v>
      </c>
      <c r="BD17" s="3">
        <v>4.7</v>
      </c>
      <c r="BE17" s="3">
        <v>4.2</v>
      </c>
      <c r="BF17" s="4">
        <v>3.5</v>
      </c>
      <c r="BG17" s="4">
        <v>4</v>
      </c>
      <c r="BH17" s="4">
        <v>4</v>
      </c>
      <c r="BI17" s="3">
        <v>10.5</v>
      </c>
      <c r="BJ17" s="10">
        <f t="shared" ref="BJ17:BJ61" si="1">SUM(B17:BH17)</f>
        <v>440.49999999999994</v>
      </c>
      <c r="BO17" s="4">
        <v>7.3</v>
      </c>
    </row>
    <row r="18" spans="1:67">
      <c r="A18" s="5" t="s">
        <v>170</v>
      </c>
      <c r="B18" s="3">
        <v>2.4</v>
      </c>
      <c r="C18" s="4">
        <v>0.9</v>
      </c>
      <c r="D18" s="4">
        <v>8</v>
      </c>
      <c r="E18" s="4">
        <v>11</v>
      </c>
      <c r="F18" s="4">
        <v>11.2</v>
      </c>
      <c r="G18" s="4">
        <v>4</v>
      </c>
      <c r="H18" s="4">
        <v>7.5</v>
      </c>
      <c r="I18" s="4">
        <v>2.5</v>
      </c>
      <c r="J18" s="4">
        <v>4</v>
      </c>
      <c r="K18" s="4">
        <v>4.5</v>
      </c>
      <c r="L18" s="4">
        <v>6.8</v>
      </c>
      <c r="M18" s="4">
        <v>4.0999999999999996</v>
      </c>
      <c r="N18" s="4">
        <v>4.4000000000000004</v>
      </c>
      <c r="O18" s="4">
        <v>13.7</v>
      </c>
      <c r="P18" s="4">
        <v>2.1</v>
      </c>
      <c r="Q18" s="4">
        <v>4.9000000000000004</v>
      </c>
      <c r="R18" s="4">
        <v>0</v>
      </c>
      <c r="S18" s="4">
        <v>13.5</v>
      </c>
      <c r="T18" s="4">
        <v>6</v>
      </c>
      <c r="U18" s="4">
        <v>0.2</v>
      </c>
      <c r="V18" s="4">
        <v>11.7</v>
      </c>
      <c r="W18" s="4">
        <v>11</v>
      </c>
      <c r="X18" s="4">
        <v>8.8000000000000007</v>
      </c>
      <c r="Y18" s="4">
        <v>3</v>
      </c>
      <c r="Z18" s="4">
        <v>12.9</v>
      </c>
      <c r="AA18" s="4">
        <v>25.6</v>
      </c>
      <c r="AB18" s="4">
        <v>4.5</v>
      </c>
      <c r="AC18" s="4">
        <v>7.1</v>
      </c>
      <c r="AD18" s="4">
        <v>9</v>
      </c>
      <c r="AE18" s="4">
        <v>13</v>
      </c>
      <c r="AF18" s="4">
        <v>6</v>
      </c>
      <c r="AG18" s="4">
        <v>4.5</v>
      </c>
      <c r="AH18" s="4">
        <v>7.1</v>
      </c>
      <c r="AI18" s="4">
        <v>17</v>
      </c>
      <c r="AJ18" s="4">
        <v>3.1</v>
      </c>
      <c r="AK18" s="4">
        <v>26.9</v>
      </c>
      <c r="AL18" s="4">
        <v>16.899999999999999</v>
      </c>
      <c r="AM18" s="4">
        <v>7.9</v>
      </c>
      <c r="AN18" s="4">
        <v>9.8000000000000007</v>
      </c>
      <c r="AO18" s="4">
        <v>6.9</v>
      </c>
      <c r="AP18" s="4">
        <v>4.9000000000000004</v>
      </c>
      <c r="AQ18" s="4">
        <v>7.5</v>
      </c>
      <c r="AR18" s="4">
        <v>14.4</v>
      </c>
      <c r="AS18" s="4">
        <v>26.7</v>
      </c>
      <c r="AT18" s="4">
        <v>2.2000000000000002</v>
      </c>
      <c r="AU18" s="4">
        <v>12.3</v>
      </c>
      <c r="AV18" s="4">
        <v>3.4</v>
      </c>
      <c r="AW18" s="4">
        <v>8.5</v>
      </c>
      <c r="AX18" s="4">
        <v>26.1</v>
      </c>
      <c r="AY18" s="4">
        <v>16.600000000000001</v>
      </c>
      <c r="AZ18" s="4">
        <v>2.4</v>
      </c>
      <c r="BA18" s="4">
        <v>7.8</v>
      </c>
      <c r="BB18" s="4">
        <v>0.1</v>
      </c>
      <c r="BC18" s="3">
        <v>2.7</v>
      </c>
      <c r="BD18" s="3">
        <v>0.1</v>
      </c>
      <c r="BE18" s="3">
        <v>2.1</v>
      </c>
      <c r="BF18" s="4">
        <v>2.2000000000000002</v>
      </c>
      <c r="BG18" s="4">
        <v>0.6</v>
      </c>
      <c r="BH18" s="4">
        <v>0.6</v>
      </c>
      <c r="BI18" s="3">
        <v>8.4</v>
      </c>
      <c r="BJ18" s="10">
        <f t="shared" si="1"/>
        <v>465.59999999999997</v>
      </c>
      <c r="BO18" s="4">
        <v>10.5</v>
      </c>
    </row>
    <row r="19" spans="1:67">
      <c r="A19" s="5" t="s">
        <v>171</v>
      </c>
      <c r="B19" s="3">
        <v>15</v>
      </c>
      <c r="C19" s="4">
        <v>16</v>
      </c>
      <c r="D19" s="4">
        <v>19.600000000000001</v>
      </c>
      <c r="E19" s="4">
        <v>18.399999999999999</v>
      </c>
      <c r="F19" s="4">
        <v>0.2</v>
      </c>
      <c r="G19" s="4">
        <v>17</v>
      </c>
      <c r="H19" s="4">
        <v>17.5</v>
      </c>
      <c r="I19" s="4">
        <v>18.399999999999999</v>
      </c>
      <c r="J19" s="4">
        <v>16.399999999999999</v>
      </c>
      <c r="K19" s="4">
        <v>17.8</v>
      </c>
      <c r="L19" s="4">
        <v>14.1</v>
      </c>
      <c r="M19" s="4">
        <v>16</v>
      </c>
      <c r="N19" s="4">
        <v>14.7</v>
      </c>
      <c r="O19" s="4">
        <v>2.1</v>
      </c>
      <c r="P19" s="4">
        <v>13</v>
      </c>
      <c r="Q19" s="4">
        <v>17.7</v>
      </c>
      <c r="R19" s="4">
        <v>13.5</v>
      </c>
      <c r="S19" s="4">
        <v>0</v>
      </c>
      <c r="T19" s="4">
        <v>17.899999999999999</v>
      </c>
      <c r="U19" s="4">
        <v>17</v>
      </c>
      <c r="V19" s="4">
        <v>8</v>
      </c>
      <c r="W19" s="4">
        <v>17.5</v>
      </c>
      <c r="X19" s="4">
        <v>5.6</v>
      </c>
      <c r="Y19" s="4">
        <v>16.7</v>
      </c>
      <c r="Z19" s="4">
        <v>23</v>
      </c>
      <c r="AA19" s="4">
        <v>31.7</v>
      </c>
      <c r="AB19" s="4">
        <v>17.3</v>
      </c>
      <c r="AC19" s="4">
        <v>15.2</v>
      </c>
      <c r="AD19" s="4">
        <v>20.7</v>
      </c>
      <c r="AE19" s="4">
        <v>28</v>
      </c>
      <c r="AF19" s="4">
        <v>18</v>
      </c>
      <c r="AG19" s="4">
        <v>17</v>
      </c>
      <c r="AH19" s="4">
        <v>23</v>
      </c>
      <c r="AI19" s="4">
        <v>0.2</v>
      </c>
      <c r="AJ19" s="4">
        <v>19.3</v>
      </c>
      <c r="AK19" s="4">
        <v>25.3</v>
      </c>
      <c r="AL19" s="4">
        <v>2.1</v>
      </c>
      <c r="AM19" s="4">
        <v>18.2</v>
      </c>
      <c r="AN19" s="4">
        <v>21.7</v>
      </c>
      <c r="AO19" s="4">
        <v>23.3</v>
      </c>
      <c r="AP19" s="4">
        <v>8.9</v>
      </c>
      <c r="AQ19" s="4">
        <v>18</v>
      </c>
      <c r="AR19" s="4">
        <v>16.100000000000001</v>
      </c>
      <c r="AS19" s="4">
        <v>28.1</v>
      </c>
      <c r="AT19" s="4">
        <v>18</v>
      </c>
      <c r="AU19" s="4">
        <v>26.9</v>
      </c>
      <c r="AV19" s="4">
        <v>17.100000000000001</v>
      </c>
      <c r="AW19" s="4">
        <v>19.399999999999999</v>
      </c>
      <c r="AX19" s="4">
        <v>27.5</v>
      </c>
      <c r="AY19" s="4">
        <v>1.8</v>
      </c>
      <c r="AZ19" s="4">
        <v>18.100000000000001</v>
      </c>
      <c r="BA19" s="4">
        <v>14.2</v>
      </c>
      <c r="BB19" s="4">
        <v>15.2</v>
      </c>
      <c r="BC19" s="3">
        <v>14.4</v>
      </c>
      <c r="BD19" s="3">
        <v>13.6</v>
      </c>
      <c r="BE19" s="3">
        <v>13</v>
      </c>
      <c r="BF19" s="4">
        <v>11.7</v>
      </c>
      <c r="BG19" s="4">
        <v>12.9</v>
      </c>
      <c r="BH19" s="4">
        <v>12.9</v>
      </c>
      <c r="BI19" s="3">
        <v>20.100000000000001</v>
      </c>
      <c r="BJ19" s="10">
        <f t="shared" si="1"/>
        <v>941.90000000000009</v>
      </c>
      <c r="BO19" s="4">
        <v>8.4</v>
      </c>
    </row>
    <row r="20" spans="1:67">
      <c r="A20" s="5" t="s">
        <v>172</v>
      </c>
      <c r="B20" s="3">
        <v>3.4</v>
      </c>
      <c r="C20" s="4">
        <v>6</v>
      </c>
      <c r="D20" s="4">
        <v>3</v>
      </c>
      <c r="E20" s="4">
        <v>18.100000000000001</v>
      </c>
      <c r="F20" s="4">
        <v>21.4</v>
      </c>
      <c r="G20" s="4">
        <v>16.399999999999999</v>
      </c>
      <c r="H20" s="4">
        <v>10.5</v>
      </c>
      <c r="I20" s="4">
        <v>5.4</v>
      </c>
      <c r="J20" s="4">
        <v>7.4</v>
      </c>
      <c r="K20" s="4">
        <v>7.9</v>
      </c>
      <c r="L20" s="4">
        <v>10.3</v>
      </c>
      <c r="M20" s="4">
        <v>7.3</v>
      </c>
      <c r="N20" s="4">
        <v>7.8</v>
      </c>
      <c r="O20" s="4">
        <v>20.6</v>
      </c>
      <c r="P20" s="4">
        <v>4.7</v>
      </c>
      <c r="Q20" s="4">
        <v>7.9</v>
      </c>
      <c r="R20" s="4">
        <v>6</v>
      </c>
      <c r="S20" s="4">
        <v>17.899999999999999</v>
      </c>
      <c r="T20" s="4">
        <v>0</v>
      </c>
      <c r="U20" s="4">
        <v>6</v>
      </c>
      <c r="V20" s="4">
        <v>13.5</v>
      </c>
      <c r="W20" s="4">
        <v>14.9</v>
      </c>
      <c r="X20" s="4">
        <v>12.2</v>
      </c>
      <c r="Y20" s="4">
        <v>7.2</v>
      </c>
      <c r="Z20" s="4">
        <v>16.8</v>
      </c>
      <c r="AA20" s="4">
        <v>29.5</v>
      </c>
      <c r="AB20" s="4">
        <v>7.8</v>
      </c>
      <c r="AC20" s="4">
        <v>9.8000000000000007</v>
      </c>
      <c r="AD20" s="4">
        <v>16</v>
      </c>
      <c r="AE20" s="4">
        <v>10.1</v>
      </c>
      <c r="AF20" s="4">
        <v>0.2</v>
      </c>
      <c r="AG20" s="4">
        <v>5.5</v>
      </c>
      <c r="AH20" s="4">
        <v>18.3</v>
      </c>
      <c r="AI20" s="4">
        <v>21.4</v>
      </c>
      <c r="AJ20" s="4">
        <v>1.5</v>
      </c>
      <c r="AK20" s="4">
        <v>30.4</v>
      </c>
      <c r="AL20" s="4">
        <v>17</v>
      </c>
      <c r="AM20" s="4">
        <v>5.0999999999999996</v>
      </c>
      <c r="AN20" s="4">
        <v>16.7</v>
      </c>
      <c r="AO20" s="4">
        <v>2.2999999999999998</v>
      </c>
      <c r="AP20" s="4">
        <v>8.8000000000000007</v>
      </c>
      <c r="AQ20" s="4">
        <v>11</v>
      </c>
      <c r="AR20" s="4">
        <v>18.3</v>
      </c>
      <c r="AS20" s="4">
        <v>30.6</v>
      </c>
      <c r="AT20" s="4">
        <v>3.9</v>
      </c>
      <c r="AU20" s="4">
        <v>9.4</v>
      </c>
      <c r="AV20" s="4">
        <v>6.9</v>
      </c>
      <c r="AW20" s="4">
        <v>9.8000000000000007</v>
      </c>
      <c r="AX20" s="4">
        <v>30</v>
      </c>
      <c r="AY20" s="4">
        <v>20.9</v>
      </c>
      <c r="AZ20" s="4">
        <v>4</v>
      </c>
      <c r="BA20" s="4">
        <v>10.199999999999999</v>
      </c>
      <c r="BB20" s="4">
        <v>5.9</v>
      </c>
      <c r="BC20" s="3">
        <v>3.7</v>
      </c>
      <c r="BD20" s="3">
        <v>5.9</v>
      </c>
      <c r="BE20" s="3">
        <v>4.7</v>
      </c>
      <c r="BF20" s="4">
        <v>6.2</v>
      </c>
      <c r="BG20" s="4">
        <v>5.5</v>
      </c>
      <c r="BH20" s="4">
        <v>5.5</v>
      </c>
      <c r="BI20" s="3">
        <v>3.6</v>
      </c>
      <c r="BJ20" s="10">
        <f t="shared" si="1"/>
        <v>645.40000000000009</v>
      </c>
      <c r="BO20" s="4">
        <v>20.100000000000001</v>
      </c>
    </row>
    <row r="21" spans="1:67">
      <c r="A21" s="5" t="s">
        <v>173</v>
      </c>
      <c r="B21" s="3">
        <v>2.2999999999999998</v>
      </c>
      <c r="C21" s="4">
        <v>0.8</v>
      </c>
      <c r="D21" s="4">
        <v>8</v>
      </c>
      <c r="E21" s="4">
        <v>11</v>
      </c>
      <c r="F21" s="4">
        <v>14</v>
      </c>
      <c r="G21" s="4">
        <v>3.8</v>
      </c>
      <c r="H21" s="4">
        <v>7.4</v>
      </c>
      <c r="I21" s="4">
        <v>5</v>
      </c>
      <c r="J21" s="4">
        <v>3.9</v>
      </c>
      <c r="K21" s="4">
        <v>4.4000000000000004</v>
      </c>
      <c r="L21" s="4">
        <v>6.5</v>
      </c>
      <c r="M21" s="4">
        <v>4</v>
      </c>
      <c r="N21" s="4">
        <v>4.4000000000000004</v>
      </c>
      <c r="O21" s="4">
        <v>14.2</v>
      </c>
      <c r="P21" s="4">
        <v>2.2000000000000002</v>
      </c>
      <c r="Q21" s="4">
        <v>4.8</v>
      </c>
      <c r="R21" s="4">
        <v>0.2</v>
      </c>
      <c r="S21" s="4">
        <v>17</v>
      </c>
      <c r="T21" s="4">
        <v>6</v>
      </c>
      <c r="U21" s="4">
        <v>0</v>
      </c>
      <c r="V21" s="4">
        <v>9.1999999999999993</v>
      </c>
      <c r="W21" s="4">
        <v>11</v>
      </c>
      <c r="X21" s="4">
        <v>8.3000000000000007</v>
      </c>
      <c r="Y21" s="4">
        <v>3.2</v>
      </c>
      <c r="Z21" s="4">
        <v>16</v>
      </c>
      <c r="AA21" s="4">
        <v>25.5</v>
      </c>
      <c r="AB21" s="4">
        <v>4.8</v>
      </c>
      <c r="AC21" s="4">
        <v>7.6</v>
      </c>
      <c r="AD21" s="4">
        <v>9</v>
      </c>
      <c r="AE21" s="4">
        <v>11.5</v>
      </c>
      <c r="AF21" s="4">
        <v>6</v>
      </c>
      <c r="AG21" s="4">
        <v>4.8</v>
      </c>
      <c r="AH21" s="4">
        <v>7.6</v>
      </c>
      <c r="AI21" s="4">
        <v>17</v>
      </c>
      <c r="AJ21" s="4">
        <v>3.1</v>
      </c>
      <c r="AK21" s="4">
        <v>27</v>
      </c>
      <c r="AL21" s="4">
        <v>16.899999999999999</v>
      </c>
      <c r="AM21" s="4">
        <v>7.9</v>
      </c>
      <c r="AN21" s="4">
        <v>9.8000000000000007</v>
      </c>
      <c r="AO21" s="4">
        <v>6.9</v>
      </c>
      <c r="AP21" s="4">
        <v>4.8</v>
      </c>
      <c r="AQ21" s="4">
        <v>7.4</v>
      </c>
      <c r="AR21" s="4">
        <v>14.3</v>
      </c>
      <c r="AS21" s="4">
        <v>26.7</v>
      </c>
      <c r="AT21" s="4">
        <v>2.2000000000000002</v>
      </c>
      <c r="AU21" s="4">
        <v>12.2</v>
      </c>
      <c r="AV21" s="4">
        <v>3.4</v>
      </c>
      <c r="AW21" s="4">
        <v>8.4</v>
      </c>
      <c r="AX21" s="4">
        <v>26.1</v>
      </c>
      <c r="AY21" s="4">
        <v>16.600000000000001</v>
      </c>
      <c r="AZ21" s="4">
        <v>2.4</v>
      </c>
      <c r="BA21" s="4">
        <v>7.8</v>
      </c>
      <c r="BB21" s="4">
        <v>0.1</v>
      </c>
      <c r="BC21" s="3">
        <v>2.1</v>
      </c>
      <c r="BD21" s="3">
        <v>0.1</v>
      </c>
      <c r="BE21" s="3">
        <v>2.2000000000000002</v>
      </c>
      <c r="BF21" s="4">
        <v>2.2999999999999998</v>
      </c>
      <c r="BG21" s="4">
        <v>0.7</v>
      </c>
      <c r="BH21" s="4">
        <v>0.7</v>
      </c>
      <c r="BI21" s="3">
        <v>8.3000000000000007</v>
      </c>
      <c r="BJ21" s="10">
        <f t="shared" si="1"/>
        <v>473.49999999999994</v>
      </c>
      <c r="BO21" s="4">
        <v>3.6</v>
      </c>
    </row>
    <row r="22" spans="1:67">
      <c r="A22" s="5" t="s">
        <v>174</v>
      </c>
      <c r="B22" s="3">
        <v>10</v>
      </c>
      <c r="C22" s="4">
        <v>9</v>
      </c>
      <c r="D22" s="4">
        <v>16.3</v>
      </c>
      <c r="E22" s="4">
        <v>14.9</v>
      </c>
      <c r="F22" s="4">
        <v>8</v>
      </c>
      <c r="G22" s="4">
        <v>10.5</v>
      </c>
      <c r="H22" s="4">
        <v>14.7</v>
      </c>
      <c r="I22" s="4">
        <v>11.7</v>
      </c>
      <c r="J22" s="4">
        <v>10.5</v>
      </c>
      <c r="K22" s="4">
        <v>11</v>
      </c>
      <c r="L22" s="4">
        <v>10.7</v>
      </c>
      <c r="M22" s="4">
        <v>10.4</v>
      </c>
      <c r="N22" s="4">
        <v>11</v>
      </c>
      <c r="O22" s="4">
        <v>8.5</v>
      </c>
      <c r="P22" s="4">
        <v>8.9</v>
      </c>
      <c r="Q22" s="4">
        <v>11.1</v>
      </c>
      <c r="R22" s="4">
        <v>11.7</v>
      </c>
      <c r="S22" s="4">
        <v>8</v>
      </c>
      <c r="T22" s="4">
        <v>13.5</v>
      </c>
      <c r="U22" s="4">
        <v>9.1999999999999993</v>
      </c>
      <c r="V22" s="4">
        <v>0</v>
      </c>
      <c r="W22" s="4">
        <v>13.3</v>
      </c>
      <c r="X22" s="4">
        <v>2.9</v>
      </c>
      <c r="Y22" s="4">
        <v>10.1</v>
      </c>
      <c r="Z22" s="4">
        <v>15.8</v>
      </c>
      <c r="AA22" s="4">
        <v>19.2</v>
      </c>
      <c r="AB22" s="4">
        <v>11</v>
      </c>
      <c r="AC22" s="4">
        <v>11.8</v>
      </c>
      <c r="AD22" s="4">
        <v>15.8</v>
      </c>
      <c r="AE22" s="4">
        <v>19.2</v>
      </c>
      <c r="AF22" s="4">
        <v>14</v>
      </c>
      <c r="AG22" s="4">
        <v>9.1999999999999993</v>
      </c>
      <c r="AH22" s="4">
        <v>19.8</v>
      </c>
      <c r="AI22" s="4">
        <v>8</v>
      </c>
      <c r="AJ22" s="4">
        <v>10.5</v>
      </c>
      <c r="AK22" s="4">
        <v>29.1</v>
      </c>
      <c r="AL22" s="4">
        <v>7.7</v>
      </c>
      <c r="AM22" s="4">
        <v>9</v>
      </c>
      <c r="AN22" s="4">
        <v>17.899999999999999</v>
      </c>
      <c r="AO22" s="4">
        <v>13.7</v>
      </c>
      <c r="AP22" s="4">
        <v>5</v>
      </c>
      <c r="AQ22" s="4">
        <v>13.5</v>
      </c>
      <c r="AR22" s="4">
        <v>17.2</v>
      </c>
      <c r="AS22" s="4">
        <v>29</v>
      </c>
      <c r="AT22" s="4">
        <v>10.3</v>
      </c>
      <c r="AU22" s="4">
        <v>18.8</v>
      </c>
      <c r="AV22" s="4">
        <v>10.1</v>
      </c>
      <c r="AW22" s="4">
        <v>13</v>
      </c>
      <c r="AX22" s="4">
        <v>28.4</v>
      </c>
      <c r="AY22" s="4">
        <v>8</v>
      </c>
      <c r="AZ22" s="4">
        <v>10.3</v>
      </c>
      <c r="BA22" s="4">
        <v>10.9</v>
      </c>
      <c r="BB22" s="4">
        <v>9.3000000000000007</v>
      </c>
      <c r="BC22" s="3">
        <v>10.3</v>
      </c>
      <c r="BD22" s="3">
        <v>9.1999999999999993</v>
      </c>
      <c r="BE22" s="3">
        <v>8.9</v>
      </c>
      <c r="BF22" s="4">
        <v>8.1</v>
      </c>
      <c r="BG22" s="4">
        <v>8.5</v>
      </c>
      <c r="BH22" s="4">
        <v>8.5</v>
      </c>
      <c r="BI22" s="3">
        <v>15</v>
      </c>
      <c r="BJ22" s="10">
        <f t="shared" si="1"/>
        <v>714.89999999999975</v>
      </c>
      <c r="BO22" s="4">
        <v>8.3000000000000007</v>
      </c>
    </row>
    <row r="23" spans="1:67">
      <c r="A23" s="5" t="s">
        <v>175</v>
      </c>
      <c r="B23" s="3">
        <v>8.4</v>
      </c>
      <c r="C23" s="4">
        <v>10</v>
      </c>
      <c r="D23" s="4">
        <v>12.4</v>
      </c>
      <c r="E23" s="4">
        <v>15.5</v>
      </c>
      <c r="F23" s="4">
        <v>17.3</v>
      </c>
      <c r="G23" s="4">
        <v>4</v>
      </c>
      <c r="H23" s="4">
        <v>0.9</v>
      </c>
      <c r="I23" s="4">
        <v>6</v>
      </c>
      <c r="J23" s="4">
        <v>3.9</v>
      </c>
      <c r="K23" s="4">
        <v>3.5</v>
      </c>
      <c r="L23" s="4">
        <v>4.7</v>
      </c>
      <c r="M23" s="4">
        <v>3.5</v>
      </c>
      <c r="N23" s="4">
        <v>3.3</v>
      </c>
      <c r="O23" s="4">
        <v>19.2</v>
      </c>
      <c r="P23" s="4">
        <v>10.4</v>
      </c>
      <c r="Q23" s="4">
        <v>3.1</v>
      </c>
      <c r="R23" s="4">
        <v>11</v>
      </c>
      <c r="S23" s="4">
        <v>17.5</v>
      </c>
      <c r="T23" s="4">
        <v>14.9</v>
      </c>
      <c r="U23" s="4">
        <v>11</v>
      </c>
      <c r="V23" s="4">
        <v>13.3</v>
      </c>
      <c r="W23" s="4">
        <v>0</v>
      </c>
      <c r="X23" s="4">
        <v>12.5</v>
      </c>
      <c r="Y23" s="4">
        <v>4</v>
      </c>
      <c r="Z23" s="4">
        <v>7</v>
      </c>
      <c r="AA23" s="4">
        <v>15.3</v>
      </c>
      <c r="AB23" s="4">
        <v>3.6</v>
      </c>
      <c r="AC23" s="4">
        <v>4.7</v>
      </c>
      <c r="AD23" s="4">
        <v>6.8</v>
      </c>
      <c r="AE23" s="4">
        <v>12</v>
      </c>
      <c r="AF23" s="4">
        <v>11</v>
      </c>
      <c r="AG23" s="4">
        <v>10.4</v>
      </c>
      <c r="AH23" s="4">
        <v>7</v>
      </c>
      <c r="AI23" s="4">
        <v>17</v>
      </c>
      <c r="AJ23" s="4">
        <v>8.4</v>
      </c>
      <c r="AK23" s="4">
        <v>16</v>
      </c>
      <c r="AL23" s="4">
        <v>17.5</v>
      </c>
      <c r="AM23" s="4">
        <v>18.100000000000001</v>
      </c>
      <c r="AN23" s="4">
        <v>7.8</v>
      </c>
      <c r="AO23" s="4">
        <v>14.6</v>
      </c>
      <c r="AP23" s="4">
        <v>9.4</v>
      </c>
      <c r="AQ23" s="4">
        <v>0.3</v>
      </c>
      <c r="AR23" s="4">
        <v>14.8</v>
      </c>
      <c r="AS23" s="4">
        <v>16.5</v>
      </c>
      <c r="AT23" s="4">
        <v>11</v>
      </c>
      <c r="AU23" s="4">
        <v>11.8</v>
      </c>
      <c r="AV23" s="4">
        <v>4.5</v>
      </c>
      <c r="AW23" s="4">
        <v>5.5</v>
      </c>
      <c r="AX23" s="4">
        <v>15.9</v>
      </c>
      <c r="AY23" s="4">
        <v>19.3</v>
      </c>
      <c r="AZ23" s="4">
        <v>10.9</v>
      </c>
      <c r="BA23" s="4">
        <v>4.3</v>
      </c>
      <c r="BB23" s="4">
        <v>11</v>
      </c>
      <c r="BC23" s="3">
        <v>7.7</v>
      </c>
      <c r="BD23" s="3">
        <v>11</v>
      </c>
      <c r="BE23" s="3">
        <v>10.4</v>
      </c>
      <c r="BF23" s="4">
        <v>9.1</v>
      </c>
      <c r="BG23" s="4">
        <v>10.3</v>
      </c>
      <c r="BH23" s="4">
        <v>10.3</v>
      </c>
      <c r="BI23" s="3">
        <v>17.3</v>
      </c>
      <c r="BJ23" s="10">
        <f t="shared" si="1"/>
        <v>581.5</v>
      </c>
      <c r="BO23" s="4">
        <v>15</v>
      </c>
    </row>
    <row r="24" spans="1:67">
      <c r="A24" s="5" t="s">
        <v>176</v>
      </c>
      <c r="B24" s="3">
        <v>9.9</v>
      </c>
      <c r="C24" s="4">
        <v>8</v>
      </c>
      <c r="D24" s="4">
        <v>15</v>
      </c>
      <c r="E24" s="4">
        <v>14.9</v>
      </c>
      <c r="F24" s="4">
        <v>5.6</v>
      </c>
      <c r="G24" s="4">
        <v>7.7</v>
      </c>
      <c r="H24" s="4">
        <v>12.6</v>
      </c>
      <c r="I24" s="4">
        <v>12.8</v>
      </c>
      <c r="J24" s="4">
        <v>11.5</v>
      </c>
      <c r="K24" s="4">
        <v>9.5</v>
      </c>
      <c r="L24" s="4">
        <v>9</v>
      </c>
      <c r="M24" s="4">
        <v>9.1</v>
      </c>
      <c r="N24" s="4">
        <v>9.4</v>
      </c>
      <c r="O24" s="4">
        <v>5.6</v>
      </c>
      <c r="P24" s="4">
        <v>7.7</v>
      </c>
      <c r="Q24" s="4">
        <v>12.6</v>
      </c>
      <c r="R24" s="4">
        <v>8.8000000000000007</v>
      </c>
      <c r="S24" s="4">
        <v>5.6</v>
      </c>
      <c r="T24" s="4">
        <v>12.2</v>
      </c>
      <c r="U24" s="4">
        <v>8.3000000000000007</v>
      </c>
      <c r="V24" s="4">
        <v>2.9</v>
      </c>
      <c r="W24" s="4">
        <v>12.5</v>
      </c>
      <c r="X24" s="4">
        <v>0</v>
      </c>
      <c r="Y24" s="4">
        <v>9.1999999999999993</v>
      </c>
      <c r="Z24" s="4">
        <v>8.5</v>
      </c>
      <c r="AA24" s="4">
        <v>22.9</v>
      </c>
      <c r="AB24" s="4">
        <v>12.3</v>
      </c>
      <c r="AC24" s="4">
        <v>10.5</v>
      </c>
      <c r="AD24" s="4">
        <v>14</v>
      </c>
      <c r="AE24" s="4">
        <v>11</v>
      </c>
      <c r="AF24" s="4">
        <v>13.4</v>
      </c>
      <c r="AG24" s="4">
        <v>8</v>
      </c>
      <c r="AH24" s="4">
        <v>15.6</v>
      </c>
      <c r="AI24" s="4">
        <v>5.7</v>
      </c>
      <c r="AJ24" s="4">
        <v>10.3</v>
      </c>
      <c r="AK24" s="4">
        <v>27.9</v>
      </c>
      <c r="AL24" s="4">
        <v>4.8</v>
      </c>
      <c r="AM24" s="4">
        <v>15.4</v>
      </c>
      <c r="AN24" s="4">
        <v>16.600000000000001</v>
      </c>
      <c r="AO24" s="4">
        <v>14.4</v>
      </c>
      <c r="AP24" s="4">
        <v>3.6</v>
      </c>
      <c r="AQ24" s="4">
        <v>12.6</v>
      </c>
      <c r="AR24" s="4">
        <v>11</v>
      </c>
      <c r="AS24" s="4">
        <v>27.8</v>
      </c>
      <c r="AT24" s="4">
        <v>9.6999999999999993</v>
      </c>
      <c r="AU24" s="4">
        <v>18</v>
      </c>
      <c r="AV24" s="4">
        <v>8.6</v>
      </c>
      <c r="AW24" s="4">
        <v>11.4</v>
      </c>
      <c r="AX24" s="4">
        <v>22.7</v>
      </c>
      <c r="AY24" s="4">
        <v>5.0999999999999996</v>
      </c>
      <c r="AZ24" s="4">
        <v>9.8000000000000007</v>
      </c>
      <c r="BA24" s="4">
        <v>9.1999999999999993</v>
      </c>
      <c r="BB24" s="4">
        <v>8.3000000000000007</v>
      </c>
      <c r="BC24" s="3">
        <v>9.3000000000000007</v>
      </c>
      <c r="BD24" s="3">
        <v>8.3000000000000007</v>
      </c>
      <c r="BE24" s="3">
        <v>7.7</v>
      </c>
      <c r="BF24" s="4">
        <v>6.5</v>
      </c>
      <c r="BG24" s="4">
        <v>7.6</v>
      </c>
      <c r="BH24" s="4">
        <v>7.6</v>
      </c>
      <c r="BI24" s="3">
        <v>14.7</v>
      </c>
      <c r="BJ24" s="10">
        <f t="shared" si="1"/>
        <v>636.5</v>
      </c>
      <c r="BO24" s="4">
        <v>17.3</v>
      </c>
    </row>
    <row r="25" spans="1:67">
      <c r="A25" s="5" t="s">
        <v>177</v>
      </c>
      <c r="B25" s="3">
        <v>4.5</v>
      </c>
      <c r="C25" s="4">
        <v>3.3</v>
      </c>
      <c r="D25" s="4">
        <v>9.4</v>
      </c>
      <c r="E25" s="4">
        <v>10.7</v>
      </c>
      <c r="F25" s="4">
        <v>16.7</v>
      </c>
      <c r="G25" s="4">
        <v>0.2</v>
      </c>
      <c r="H25" s="4">
        <v>5.2</v>
      </c>
      <c r="I25" s="4">
        <v>2.8</v>
      </c>
      <c r="J25" s="4">
        <v>0.2</v>
      </c>
      <c r="K25" s="4">
        <v>1.5</v>
      </c>
      <c r="L25" s="4">
        <v>3.4</v>
      </c>
      <c r="M25" s="4">
        <v>1</v>
      </c>
      <c r="N25" s="4">
        <v>1.5</v>
      </c>
      <c r="O25" s="4">
        <v>14.3</v>
      </c>
      <c r="P25" s="4">
        <v>3.4</v>
      </c>
      <c r="Q25" s="4">
        <v>1.3</v>
      </c>
      <c r="R25" s="4">
        <v>3</v>
      </c>
      <c r="S25" s="4">
        <v>17</v>
      </c>
      <c r="T25" s="4">
        <v>7.2</v>
      </c>
      <c r="U25" s="4">
        <v>3</v>
      </c>
      <c r="V25" s="4">
        <v>10.1</v>
      </c>
      <c r="W25" s="4">
        <v>4</v>
      </c>
      <c r="X25" s="4">
        <v>9.1999999999999993</v>
      </c>
      <c r="Y25" s="4">
        <v>0</v>
      </c>
      <c r="Z25" s="4">
        <v>13.3</v>
      </c>
      <c r="AA25" s="4">
        <v>18.600000000000001</v>
      </c>
      <c r="AB25" s="4">
        <v>1.7</v>
      </c>
      <c r="AC25" s="4">
        <v>2.9</v>
      </c>
      <c r="AD25" s="4">
        <v>6.4</v>
      </c>
      <c r="AE25" s="4">
        <v>12.3</v>
      </c>
      <c r="AF25" s="4">
        <v>8</v>
      </c>
      <c r="AG25" s="4">
        <v>3.5</v>
      </c>
      <c r="AH25" s="4">
        <v>10.6</v>
      </c>
      <c r="AI25" s="4">
        <v>15</v>
      </c>
      <c r="AJ25" s="4">
        <v>4.4000000000000004</v>
      </c>
      <c r="AK25" s="4">
        <v>19.399999999999999</v>
      </c>
      <c r="AL25" s="4">
        <v>16.5</v>
      </c>
      <c r="AM25" s="4">
        <v>11.3</v>
      </c>
      <c r="AN25" s="4">
        <v>7.4</v>
      </c>
      <c r="AO25" s="4">
        <v>8.8000000000000007</v>
      </c>
      <c r="AP25" s="4">
        <v>4.7</v>
      </c>
      <c r="AQ25" s="4">
        <v>4.7</v>
      </c>
      <c r="AR25" s="4">
        <v>14</v>
      </c>
      <c r="AS25" s="4">
        <v>19.8</v>
      </c>
      <c r="AT25" s="4">
        <v>4</v>
      </c>
      <c r="AU25" s="4">
        <v>12.8</v>
      </c>
      <c r="AV25" s="4">
        <v>0.8</v>
      </c>
      <c r="AW25" s="4">
        <v>3.9</v>
      </c>
      <c r="AX25" s="4">
        <v>19.2</v>
      </c>
      <c r="AY25" s="4">
        <v>18.5</v>
      </c>
      <c r="AZ25" s="4">
        <v>3.9</v>
      </c>
      <c r="BA25" s="4">
        <v>3.5</v>
      </c>
      <c r="BB25" s="4">
        <v>3.9</v>
      </c>
      <c r="BC25" s="3">
        <v>4.4000000000000004</v>
      </c>
      <c r="BD25" s="3">
        <v>3.8</v>
      </c>
      <c r="BE25" s="3">
        <v>3.4</v>
      </c>
      <c r="BF25" s="4">
        <v>2.7</v>
      </c>
      <c r="BG25" s="4">
        <v>3.2</v>
      </c>
      <c r="BH25" s="4">
        <v>3.2</v>
      </c>
      <c r="BI25" s="3">
        <v>9.8000000000000007</v>
      </c>
      <c r="BJ25" s="10">
        <f t="shared" si="1"/>
        <v>427.39999999999986</v>
      </c>
      <c r="BO25" s="4">
        <v>14.7</v>
      </c>
    </row>
    <row r="26" spans="1:67">
      <c r="A26" s="5" t="s">
        <v>178</v>
      </c>
      <c r="B26" s="3">
        <v>14.2</v>
      </c>
      <c r="C26" s="4">
        <v>12.4</v>
      </c>
      <c r="D26" s="4">
        <v>22.6</v>
      </c>
      <c r="E26" s="4">
        <v>21.3</v>
      </c>
      <c r="F26" s="4">
        <v>23</v>
      </c>
      <c r="G26" s="4">
        <v>12.3</v>
      </c>
      <c r="H26" s="4">
        <v>14.1</v>
      </c>
      <c r="I26" s="4">
        <v>15.8</v>
      </c>
      <c r="J26" s="4">
        <v>12.3</v>
      </c>
      <c r="K26" s="4">
        <v>13.9</v>
      </c>
      <c r="L26" s="4">
        <v>9.1999999999999993</v>
      </c>
      <c r="M26" s="4">
        <v>13.7</v>
      </c>
      <c r="N26" s="4">
        <v>13</v>
      </c>
      <c r="O26" s="4">
        <v>11.4</v>
      </c>
      <c r="P26" s="4">
        <v>12.3</v>
      </c>
      <c r="Q26" s="4">
        <v>12.8</v>
      </c>
      <c r="R26" s="4">
        <v>12.9</v>
      </c>
      <c r="S26" s="4">
        <v>23</v>
      </c>
      <c r="T26" s="4">
        <v>16.8</v>
      </c>
      <c r="U26" s="4">
        <v>16</v>
      </c>
      <c r="V26" s="4">
        <v>15.8</v>
      </c>
      <c r="W26" s="4">
        <v>7</v>
      </c>
      <c r="X26" s="4">
        <v>8.5</v>
      </c>
      <c r="Y26" s="4">
        <v>13.3</v>
      </c>
      <c r="Z26" s="4">
        <v>0</v>
      </c>
      <c r="AA26" s="4">
        <v>14.1</v>
      </c>
      <c r="AB26" s="4">
        <v>13.1</v>
      </c>
      <c r="AC26" s="4">
        <v>11</v>
      </c>
      <c r="AD26" s="4">
        <v>15.8</v>
      </c>
      <c r="AE26" s="4">
        <v>22.1</v>
      </c>
      <c r="AF26" s="4">
        <v>15.8</v>
      </c>
      <c r="AG26" s="4">
        <v>13.1</v>
      </c>
      <c r="AH26" s="4">
        <v>11</v>
      </c>
      <c r="AI26" s="4">
        <v>23</v>
      </c>
      <c r="AJ26" s="4">
        <v>14.2</v>
      </c>
      <c r="AK26" s="4">
        <v>16</v>
      </c>
      <c r="AL26" s="4">
        <v>13.4</v>
      </c>
      <c r="AM26" s="4">
        <v>19.8</v>
      </c>
      <c r="AN26" s="4">
        <v>16.899999999999999</v>
      </c>
      <c r="AO26" s="4">
        <v>18.2</v>
      </c>
      <c r="AP26" s="4">
        <v>11.1</v>
      </c>
      <c r="AQ26" s="4">
        <v>12.5</v>
      </c>
      <c r="AR26" s="4">
        <v>2</v>
      </c>
      <c r="AS26" s="4">
        <v>16.5</v>
      </c>
      <c r="AT26" s="4">
        <v>13.6</v>
      </c>
      <c r="AU26" s="4">
        <v>22.8</v>
      </c>
      <c r="AV26" s="4">
        <v>13</v>
      </c>
      <c r="AW26" s="4">
        <v>15.9</v>
      </c>
      <c r="AX26" s="4">
        <v>15.9</v>
      </c>
      <c r="AY26" s="4">
        <v>13.1</v>
      </c>
      <c r="AZ26" s="4">
        <v>13.5</v>
      </c>
      <c r="BA26" s="4">
        <v>9.4</v>
      </c>
      <c r="BB26" s="4">
        <v>13</v>
      </c>
      <c r="BC26" s="3">
        <v>13.8</v>
      </c>
      <c r="BD26" s="3">
        <v>12.9</v>
      </c>
      <c r="BE26" s="3">
        <v>12.3</v>
      </c>
      <c r="BF26" s="4">
        <v>11.1</v>
      </c>
      <c r="BG26" s="4">
        <v>12.2</v>
      </c>
      <c r="BH26" s="4">
        <v>12.2</v>
      </c>
      <c r="BI26" s="3">
        <v>19.399999999999999</v>
      </c>
      <c r="BJ26" s="10">
        <f t="shared" si="1"/>
        <v>831.90000000000009</v>
      </c>
      <c r="BO26" s="4">
        <v>9.8000000000000007</v>
      </c>
    </row>
    <row r="27" spans="1:67">
      <c r="A27" s="5" t="s">
        <v>179</v>
      </c>
      <c r="B27" s="3">
        <v>27</v>
      </c>
      <c r="C27" s="4">
        <v>25.1</v>
      </c>
      <c r="D27" s="4">
        <v>27</v>
      </c>
      <c r="E27" s="4">
        <v>28.6</v>
      </c>
      <c r="F27" s="4">
        <v>31.9</v>
      </c>
      <c r="G27" s="4">
        <v>21</v>
      </c>
      <c r="H27" s="4">
        <v>14.7</v>
      </c>
      <c r="I27" s="4">
        <v>22.9</v>
      </c>
      <c r="J27" s="4">
        <v>18.3</v>
      </c>
      <c r="K27" s="4">
        <v>17.600000000000001</v>
      </c>
      <c r="L27" s="4">
        <v>18.7</v>
      </c>
      <c r="M27" s="4">
        <v>17.899999999999999</v>
      </c>
      <c r="N27" s="4">
        <v>21.4</v>
      </c>
      <c r="O27" s="4">
        <v>25.8</v>
      </c>
      <c r="P27" s="4">
        <v>24.9</v>
      </c>
      <c r="Q27" s="4">
        <v>21.9</v>
      </c>
      <c r="R27" s="4">
        <v>25.6</v>
      </c>
      <c r="S27" s="4">
        <v>31.7</v>
      </c>
      <c r="T27" s="4">
        <v>29.5</v>
      </c>
      <c r="U27" s="4">
        <v>25.5</v>
      </c>
      <c r="V27" s="4">
        <v>27.9</v>
      </c>
      <c r="W27" s="4">
        <v>15.3</v>
      </c>
      <c r="X27" s="4">
        <v>22.9</v>
      </c>
      <c r="Y27" s="4">
        <v>18.600000000000001</v>
      </c>
      <c r="Z27" s="4">
        <v>14.1</v>
      </c>
      <c r="AA27" s="4">
        <v>0</v>
      </c>
      <c r="AB27" s="4">
        <v>20.8</v>
      </c>
      <c r="AC27" s="4">
        <v>19.7</v>
      </c>
      <c r="AD27" s="4">
        <v>23.3</v>
      </c>
      <c r="AE27" s="4">
        <v>26.5</v>
      </c>
      <c r="AF27" s="4">
        <v>25.8</v>
      </c>
      <c r="AG27" s="4">
        <v>25.2</v>
      </c>
      <c r="AH27" s="4">
        <v>7</v>
      </c>
      <c r="AI27" s="4">
        <v>32</v>
      </c>
      <c r="AJ27" s="4">
        <v>27</v>
      </c>
      <c r="AK27" s="4">
        <v>6.6</v>
      </c>
      <c r="AL27" s="4">
        <v>26.1</v>
      </c>
      <c r="AM27" s="4">
        <v>32.6</v>
      </c>
      <c r="AN27" s="4">
        <v>22.4</v>
      </c>
      <c r="AO27" s="4">
        <v>31</v>
      </c>
      <c r="AP27" s="4">
        <v>23.9</v>
      </c>
      <c r="AQ27" s="4">
        <v>15.5</v>
      </c>
      <c r="AR27" s="4">
        <v>14.5</v>
      </c>
      <c r="AS27" s="4">
        <v>1.2</v>
      </c>
      <c r="AT27" s="4">
        <v>26.4</v>
      </c>
      <c r="AU27" s="4">
        <v>31.8</v>
      </c>
      <c r="AV27" s="4">
        <v>18.600000000000001</v>
      </c>
      <c r="AW27" s="4">
        <v>20.2</v>
      </c>
      <c r="AX27" s="4">
        <v>2.4</v>
      </c>
      <c r="AY27" s="4">
        <v>28</v>
      </c>
      <c r="AZ27" s="4">
        <v>26.3</v>
      </c>
      <c r="BA27" s="4">
        <v>18.899999999999999</v>
      </c>
      <c r="BB27" s="4">
        <v>25.6</v>
      </c>
      <c r="BC27" s="3">
        <v>22</v>
      </c>
      <c r="BD27" s="3">
        <v>25.5</v>
      </c>
      <c r="BE27" s="3">
        <v>24.9</v>
      </c>
      <c r="BF27" s="4">
        <v>23.7</v>
      </c>
      <c r="BG27" s="4">
        <v>24.8</v>
      </c>
      <c r="BH27" s="4">
        <v>24.8</v>
      </c>
      <c r="BI27" s="3">
        <v>31.8</v>
      </c>
      <c r="BJ27" s="10">
        <f t="shared" si="1"/>
        <v>1300.8</v>
      </c>
      <c r="BO27" s="4">
        <v>19.399999999999999</v>
      </c>
    </row>
    <row r="28" spans="1:67">
      <c r="A28" s="5" t="s">
        <v>180</v>
      </c>
      <c r="B28" s="3">
        <v>5</v>
      </c>
      <c r="C28" s="4">
        <v>4</v>
      </c>
      <c r="D28" s="4">
        <v>10</v>
      </c>
      <c r="E28" s="4">
        <v>12</v>
      </c>
      <c r="F28" s="4">
        <v>17.399999999999999</v>
      </c>
      <c r="G28" s="4">
        <v>0.9</v>
      </c>
      <c r="H28" s="4">
        <v>3.2</v>
      </c>
      <c r="I28" s="4">
        <v>2.8</v>
      </c>
      <c r="J28" s="4">
        <v>1</v>
      </c>
      <c r="K28" s="4">
        <v>0.1</v>
      </c>
      <c r="L28" s="4">
        <v>3.4</v>
      </c>
      <c r="M28" s="4">
        <v>0.6</v>
      </c>
      <c r="N28" s="4">
        <v>0.1</v>
      </c>
      <c r="O28" s="4">
        <v>14.8</v>
      </c>
      <c r="P28" s="4">
        <v>3.8</v>
      </c>
      <c r="Q28" s="4">
        <v>0.2</v>
      </c>
      <c r="R28" s="4">
        <v>4.5</v>
      </c>
      <c r="S28" s="4">
        <v>17.3</v>
      </c>
      <c r="T28" s="4">
        <v>7.8</v>
      </c>
      <c r="U28" s="4">
        <v>4.8</v>
      </c>
      <c r="V28" s="4">
        <v>11</v>
      </c>
      <c r="W28" s="4">
        <v>3.6</v>
      </c>
      <c r="X28" s="4">
        <v>12.3</v>
      </c>
      <c r="Y28" s="4">
        <v>1.7</v>
      </c>
      <c r="Z28" s="4">
        <v>13.1</v>
      </c>
      <c r="AA28" s="4">
        <v>20.8</v>
      </c>
      <c r="AB28" s="4">
        <v>0</v>
      </c>
      <c r="AC28" s="4">
        <v>3.5</v>
      </c>
      <c r="AD28" s="4">
        <v>7.3</v>
      </c>
      <c r="AE28" s="4">
        <v>9.1999999999999993</v>
      </c>
      <c r="AF28" s="4">
        <v>7.9</v>
      </c>
      <c r="AG28" s="4">
        <v>4.5</v>
      </c>
      <c r="AH28" s="4">
        <v>10.1</v>
      </c>
      <c r="AI28" s="4">
        <v>17.399999999999999</v>
      </c>
      <c r="AJ28" s="4">
        <v>4.9000000000000004</v>
      </c>
      <c r="AK28" s="4">
        <v>18.3</v>
      </c>
      <c r="AL28" s="4">
        <v>14.1</v>
      </c>
      <c r="AM28" s="4">
        <v>11.7</v>
      </c>
      <c r="AN28" s="4">
        <v>6.5</v>
      </c>
      <c r="AO28" s="4">
        <v>9</v>
      </c>
      <c r="AP28" s="4">
        <v>5.3</v>
      </c>
      <c r="AQ28" s="4">
        <v>3.5</v>
      </c>
      <c r="AR28" s="4">
        <v>14.5</v>
      </c>
      <c r="AS28" s="4">
        <v>18.8</v>
      </c>
      <c r="AT28" s="4">
        <v>4.7</v>
      </c>
      <c r="AU28" s="4">
        <v>8.9</v>
      </c>
      <c r="AV28" s="4">
        <v>1</v>
      </c>
      <c r="AW28" s="4">
        <v>4</v>
      </c>
      <c r="AX28" s="4">
        <v>18.2</v>
      </c>
      <c r="AY28" s="4">
        <v>14.4</v>
      </c>
      <c r="AZ28" s="4">
        <v>4.5</v>
      </c>
      <c r="BA28" s="4">
        <v>3.1</v>
      </c>
      <c r="BB28" s="4">
        <v>4.3</v>
      </c>
      <c r="BC28" s="3">
        <v>5.0999999999999996</v>
      </c>
      <c r="BD28" s="3">
        <v>4.3</v>
      </c>
      <c r="BE28" s="3">
        <v>3.8</v>
      </c>
      <c r="BF28" s="4">
        <v>3.1</v>
      </c>
      <c r="BG28" s="4">
        <v>3.6</v>
      </c>
      <c r="BH28" s="4">
        <v>3.6</v>
      </c>
      <c r="BI28" s="3">
        <v>10.4</v>
      </c>
      <c r="BJ28" s="10">
        <f t="shared" si="1"/>
        <v>429.30000000000013</v>
      </c>
      <c r="BO28" s="4">
        <v>31.8</v>
      </c>
    </row>
    <row r="29" spans="1:67">
      <c r="A29" s="5" t="s">
        <v>181</v>
      </c>
      <c r="B29" s="3">
        <v>7</v>
      </c>
      <c r="C29" s="4">
        <v>7.6</v>
      </c>
      <c r="D29" s="4">
        <v>12</v>
      </c>
      <c r="E29" s="4">
        <v>15</v>
      </c>
      <c r="F29" s="4">
        <v>15.4</v>
      </c>
      <c r="G29" s="4">
        <v>3</v>
      </c>
      <c r="H29" s="4">
        <v>4</v>
      </c>
      <c r="I29" s="4">
        <v>5</v>
      </c>
      <c r="J29" s="4">
        <v>3.2</v>
      </c>
      <c r="K29" s="4">
        <v>2.5</v>
      </c>
      <c r="L29" s="4">
        <v>0.5</v>
      </c>
      <c r="M29" s="4">
        <v>2.2999999999999998</v>
      </c>
      <c r="N29" s="4">
        <v>2.4</v>
      </c>
      <c r="O29" s="4">
        <v>16.899999999999999</v>
      </c>
      <c r="P29" s="4">
        <v>8</v>
      </c>
      <c r="Q29" s="4">
        <v>2.8</v>
      </c>
      <c r="R29" s="4">
        <v>7.1</v>
      </c>
      <c r="S29" s="4">
        <v>15.2</v>
      </c>
      <c r="T29" s="4">
        <v>9.8000000000000007</v>
      </c>
      <c r="U29" s="4">
        <v>7.6</v>
      </c>
      <c r="V29" s="4">
        <v>11.8</v>
      </c>
      <c r="W29" s="4">
        <v>4.7</v>
      </c>
      <c r="X29" s="4">
        <v>10.5</v>
      </c>
      <c r="Y29" s="4">
        <v>2.9</v>
      </c>
      <c r="Z29" s="4">
        <v>11</v>
      </c>
      <c r="AA29" s="4">
        <v>19.7</v>
      </c>
      <c r="AB29" s="4">
        <v>3.5</v>
      </c>
      <c r="AC29" s="4">
        <v>0</v>
      </c>
      <c r="AD29" s="4">
        <v>8.9</v>
      </c>
      <c r="AE29" s="4">
        <v>13.9</v>
      </c>
      <c r="AF29" s="4">
        <v>10.5</v>
      </c>
      <c r="AG29" s="4">
        <v>7.6</v>
      </c>
      <c r="AH29" s="4">
        <v>1.5</v>
      </c>
      <c r="AI29" s="4">
        <v>14.3</v>
      </c>
      <c r="AJ29" s="4">
        <v>7.5</v>
      </c>
      <c r="AK29" s="4">
        <v>18.3</v>
      </c>
      <c r="AL29" s="4">
        <v>13.9</v>
      </c>
      <c r="AM29" s="4">
        <v>13.6</v>
      </c>
      <c r="AN29" s="4">
        <v>8.4</v>
      </c>
      <c r="AO29" s="4">
        <v>11</v>
      </c>
      <c r="AP29" s="4">
        <v>5.8</v>
      </c>
      <c r="AQ29" s="4">
        <v>3.9</v>
      </c>
      <c r="AR29" s="4">
        <v>11.4</v>
      </c>
      <c r="AS29" s="4">
        <v>19.600000000000001</v>
      </c>
      <c r="AT29" s="4">
        <v>6.6</v>
      </c>
      <c r="AU29" s="4">
        <v>14.4</v>
      </c>
      <c r="AV29" s="4">
        <v>2.9</v>
      </c>
      <c r="AW29" s="4">
        <v>5.8</v>
      </c>
      <c r="AX29" s="4">
        <v>19</v>
      </c>
      <c r="AY29" s="4">
        <v>15.9</v>
      </c>
      <c r="AZ29" s="4">
        <v>6.7</v>
      </c>
      <c r="BA29" s="4">
        <v>0.6</v>
      </c>
      <c r="BB29" s="4">
        <v>8.6999999999999993</v>
      </c>
      <c r="BC29" s="3">
        <v>4.7</v>
      </c>
      <c r="BD29" s="3">
        <v>8.6999999999999993</v>
      </c>
      <c r="BE29" s="3">
        <v>8</v>
      </c>
      <c r="BF29" s="4">
        <v>6.8</v>
      </c>
      <c r="BG29" s="4">
        <v>8</v>
      </c>
      <c r="BH29" s="4">
        <v>8</v>
      </c>
      <c r="BI29" s="3">
        <v>14.7</v>
      </c>
      <c r="BJ29" s="10">
        <f t="shared" si="1"/>
        <v>506.29999999999995</v>
      </c>
      <c r="BO29" s="4">
        <v>10.4</v>
      </c>
    </row>
    <row r="30" spans="1:67">
      <c r="A30" s="5" t="s">
        <v>182</v>
      </c>
      <c r="B30" s="3">
        <v>13</v>
      </c>
      <c r="C30" s="4">
        <v>8.4</v>
      </c>
      <c r="D30" s="4">
        <v>15</v>
      </c>
      <c r="E30" s="4">
        <v>16.5</v>
      </c>
      <c r="F30" s="4">
        <v>21</v>
      </c>
      <c r="G30" s="4">
        <v>7.3</v>
      </c>
      <c r="H30" s="4">
        <v>8.1999999999999993</v>
      </c>
      <c r="I30" s="4">
        <v>4.5</v>
      </c>
      <c r="J30" s="4">
        <v>6.5</v>
      </c>
      <c r="K30" s="4">
        <v>8.9</v>
      </c>
      <c r="L30" s="4">
        <v>9.1</v>
      </c>
      <c r="M30" s="4">
        <v>6</v>
      </c>
      <c r="N30" s="4">
        <v>8.5</v>
      </c>
      <c r="O30" s="4">
        <v>22.8</v>
      </c>
      <c r="P30" s="4">
        <v>8.4</v>
      </c>
      <c r="Q30" s="4">
        <v>8.9</v>
      </c>
      <c r="R30" s="4">
        <v>9</v>
      </c>
      <c r="S30" s="4">
        <v>20.7</v>
      </c>
      <c r="T30" s="4">
        <v>16</v>
      </c>
      <c r="U30" s="4">
        <v>9</v>
      </c>
      <c r="V30" s="4">
        <v>15.8</v>
      </c>
      <c r="W30" s="4">
        <v>6.8</v>
      </c>
      <c r="X30" s="4">
        <v>14</v>
      </c>
      <c r="Y30" s="4">
        <v>6.4</v>
      </c>
      <c r="Z30" s="4">
        <v>15.8</v>
      </c>
      <c r="AA30" s="4">
        <v>23.3</v>
      </c>
      <c r="AB30" s="4">
        <v>7.3</v>
      </c>
      <c r="AC30" s="4">
        <v>8.9</v>
      </c>
      <c r="AD30" s="4">
        <v>0</v>
      </c>
      <c r="AE30" s="4">
        <v>15.4</v>
      </c>
      <c r="AF30" s="4">
        <v>20.3</v>
      </c>
      <c r="AG30" s="4">
        <v>8.5</v>
      </c>
      <c r="AH30" s="4">
        <v>14</v>
      </c>
      <c r="AI30" s="4">
        <v>22.6</v>
      </c>
      <c r="AJ30" s="4">
        <v>17.3</v>
      </c>
      <c r="AK30" s="4">
        <v>22</v>
      </c>
      <c r="AL30" s="4">
        <v>24.7</v>
      </c>
      <c r="AM30" s="4">
        <v>22</v>
      </c>
      <c r="AN30" s="4">
        <v>1.3</v>
      </c>
      <c r="AO30" s="4">
        <v>17.899999999999999</v>
      </c>
      <c r="AP30" s="4">
        <v>14.3</v>
      </c>
      <c r="AQ30" s="4">
        <v>7.5</v>
      </c>
      <c r="AR30" s="4">
        <v>20.9</v>
      </c>
      <c r="AS30" s="4">
        <v>20.399999999999999</v>
      </c>
      <c r="AT30" s="4">
        <v>13.2</v>
      </c>
      <c r="AU30" s="4">
        <v>15.1</v>
      </c>
      <c r="AV30" s="4">
        <v>9.5</v>
      </c>
      <c r="AW30" s="4">
        <v>6.9</v>
      </c>
      <c r="AX30" s="4">
        <v>19.8</v>
      </c>
      <c r="AY30" s="4">
        <v>24.2</v>
      </c>
      <c r="AZ30" s="4">
        <v>13.1</v>
      </c>
      <c r="BA30" s="4">
        <v>9.3000000000000007</v>
      </c>
      <c r="BB30" s="4">
        <v>8.9</v>
      </c>
      <c r="BC30" s="3">
        <v>8.8000000000000007</v>
      </c>
      <c r="BD30" s="3">
        <v>8.9</v>
      </c>
      <c r="BE30" s="3">
        <v>8.4</v>
      </c>
      <c r="BF30" s="4">
        <v>7.7</v>
      </c>
      <c r="BG30" s="4">
        <v>8.1999999999999993</v>
      </c>
      <c r="BH30" s="4">
        <v>8.1999999999999993</v>
      </c>
      <c r="BI30" s="3">
        <v>14.8</v>
      </c>
      <c r="BJ30" s="10">
        <f t="shared" si="1"/>
        <v>745.30000000000007</v>
      </c>
      <c r="BO30" s="4">
        <v>14.7</v>
      </c>
    </row>
    <row r="31" spans="1:67">
      <c r="A31" s="5" t="s">
        <v>183</v>
      </c>
      <c r="B31" s="3">
        <v>9.1999999999999993</v>
      </c>
      <c r="C31" s="4">
        <v>11.3</v>
      </c>
      <c r="D31" s="4">
        <v>6.5</v>
      </c>
      <c r="E31" s="4">
        <v>12.8</v>
      </c>
      <c r="F31" s="4">
        <v>28</v>
      </c>
      <c r="G31" s="4">
        <v>11</v>
      </c>
      <c r="H31" s="4">
        <v>11.8</v>
      </c>
      <c r="I31" s="4">
        <v>9.5</v>
      </c>
      <c r="J31" s="4">
        <v>10.199999999999999</v>
      </c>
      <c r="K31" s="4">
        <v>9.1999999999999993</v>
      </c>
      <c r="L31" s="4">
        <v>14.1</v>
      </c>
      <c r="M31" s="4">
        <v>9.8000000000000007</v>
      </c>
      <c r="N31" s="4">
        <v>9.1999999999999993</v>
      </c>
      <c r="O31" s="4">
        <v>23.1</v>
      </c>
      <c r="P31" s="4">
        <v>10.5</v>
      </c>
      <c r="Q31" s="4">
        <v>9.1999999999999993</v>
      </c>
      <c r="R31" s="4">
        <v>13</v>
      </c>
      <c r="S31" s="4">
        <v>28</v>
      </c>
      <c r="T31" s="4">
        <v>10.6</v>
      </c>
      <c r="U31" s="4">
        <v>11.5</v>
      </c>
      <c r="V31" s="4">
        <v>19.2</v>
      </c>
      <c r="W31" s="4">
        <v>12</v>
      </c>
      <c r="X31" s="4">
        <v>11</v>
      </c>
      <c r="Y31" s="4">
        <v>12.3</v>
      </c>
      <c r="Z31" s="4">
        <v>22.1</v>
      </c>
      <c r="AA31" s="4">
        <v>26.5</v>
      </c>
      <c r="AB31" s="4">
        <v>9.1999999999999993</v>
      </c>
      <c r="AC31" s="4">
        <v>13.9</v>
      </c>
      <c r="AD31" s="4">
        <v>15.4</v>
      </c>
      <c r="AE31" s="4">
        <v>0</v>
      </c>
      <c r="AF31" s="4">
        <v>9.5</v>
      </c>
      <c r="AG31" s="4">
        <v>12.2</v>
      </c>
      <c r="AH31" s="4">
        <v>18.5</v>
      </c>
      <c r="AI31" s="4">
        <v>27.6</v>
      </c>
      <c r="AJ31" s="4">
        <v>12.6</v>
      </c>
      <c r="AK31" s="4">
        <v>29.2</v>
      </c>
      <c r="AL31" s="4">
        <v>22.7</v>
      </c>
      <c r="AM31" s="4">
        <v>12.6</v>
      </c>
      <c r="AN31" s="4">
        <v>13</v>
      </c>
      <c r="AO31" s="4">
        <v>10.6</v>
      </c>
      <c r="AP31" s="4">
        <v>14.6</v>
      </c>
      <c r="AQ31" s="4">
        <v>11.7</v>
      </c>
      <c r="AR31" s="4">
        <v>24</v>
      </c>
      <c r="AS31" s="4">
        <v>33.200000000000003</v>
      </c>
      <c r="AT31" s="4">
        <v>12.4</v>
      </c>
      <c r="AU31" s="4">
        <v>0.3</v>
      </c>
      <c r="AV31" s="4">
        <v>9.1999999999999993</v>
      </c>
      <c r="AW31" s="4">
        <v>9.5</v>
      </c>
      <c r="AX31" s="4">
        <v>32.6</v>
      </c>
      <c r="AY31" s="4">
        <v>23.1</v>
      </c>
      <c r="AZ31" s="4">
        <v>12.5</v>
      </c>
      <c r="BA31" s="4">
        <v>14.3</v>
      </c>
      <c r="BB31" s="4">
        <v>11.7</v>
      </c>
      <c r="BC31" s="3">
        <v>9.5</v>
      </c>
      <c r="BD31" s="3">
        <v>11.6</v>
      </c>
      <c r="BE31" s="3">
        <v>10.5</v>
      </c>
      <c r="BF31" s="4">
        <v>11.4</v>
      </c>
      <c r="BG31" s="4">
        <v>11.2</v>
      </c>
      <c r="BH31" s="4">
        <v>11.2</v>
      </c>
      <c r="BI31" s="3">
        <v>8.9</v>
      </c>
      <c r="BJ31" s="10">
        <f t="shared" si="1"/>
        <v>843.10000000000025</v>
      </c>
      <c r="BO31" s="4">
        <v>14.8</v>
      </c>
    </row>
    <row r="32" spans="1:67">
      <c r="A32" s="5" t="s">
        <v>184</v>
      </c>
      <c r="B32" s="3">
        <v>3.5</v>
      </c>
      <c r="C32" s="4">
        <v>5.7</v>
      </c>
      <c r="D32" s="4">
        <v>3</v>
      </c>
      <c r="E32" s="4">
        <v>6.5</v>
      </c>
      <c r="F32" s="4">
        <v>22.4</v>
      </c>
      <c r="G32" s="4">
        <v>8</v>
      </c>
      <c r="H32" s="4">
        <v>11.1</v>
      </c>
      <c r="I32" s="4">
        <v>6.5</v>
      </c>
      <c r="J32" s="4">
        <v>7.5</v>
      </c>
      <c r="K32" s="4">
        <v>8</v>
      </c>
      <c r="L32" s="4">
        <v>10.4</v>
      </c>
      <c r="M32" s="4">
        <v>7.4</v>
      </c>
      <c r="N32" s="4">
        <v>7.9</v>
      </c>
      <c r="O32" s="4">
        <v>18.5</v>
      </c>
      <c r="P32" s="4">
        <v>4.9000000000000004</v>
      </c>
      <c r="Q32" s="4">
        <v>8</v>
      </c>
      <c r="R32" s="4">
        <v>6</v>
      </c>
      <c r="S32" s="4">
        <v>18</v>
      </c>
      <c r="T32" s="4">
        <v>0.2</v>
      </c>
      <c r="U32" s="4">
        <v>6</v>
      </c>
      <c r="V32" s="4">
        <v>14</v>
      </c>
      <c r="W32" s="4">
        <v>11</v>
      </c>
      <c r="X32" s="4">
        <v>13.4</v>
      </c>
      <c r="Y32" s="4">
        <v>8</v>
      </c>
      <c r="Z32" s="4">
        <v>15.8</v>
      </c>
      <c r="AA32" s="4">
        <v>25.8</v>
      </c>
      <c r="AB32" s="4">
        <v>7.9</v>
      </c>
      <c r="AC32" s="4">
        <v>10.5</v>
      </c>
      <c r="AD32" s="4">
        <v>20.3</v>
      </c>
      <c r="AE32" s="4">
        <v>9.5</v>
      </c>
      <c r="AF32" s="4">
        <v>0</v>
      </c>
      <c r="AG32" s="4">
        <v>5.6</v>
      </c>
      <c r="AH32" s="4">
        <v>18.5</v>
      </c>
      <c r="AI32" s="4">
        <v>27.6</v>
      </c>
      <c r="AJ32" s="4">
        <v>12.6</v>
      </c>
      <c r="AK32" s="4">
        <v>30.5</v>
      </c>
      <c r="AL32" s="4">
        <v>21.3</v>
      </c>
      <c r="AM32" s="4">
        <v>5.3</v>
      </c>
      <c r="AN32" s="4">
        <v>16.399999999999999</v>
      </c>
      <c r="AO32" s="4">
        <v>2.5</v>
      </c>
      <c r="AP32" s="4">
        <v>8.9</v>
      </c>
      <c r="AQ32" s="4">
        <v>11.1</v>
      </c>
      <c r="AR32" s="4">
        <v>18.399999999999999</v>
      </c>
      <c r="AS32" s="4">
        <v>30.7</v>
      </c>
      <c r="AT32" s="4">
        <v>4</v>
      </c>
      <c r="AU32" s="4">
        <v>9.1</v>
      </c>
      <c r="AV32" s="4">
        <v>6.8</v>
      </c>
      <c r="AW32" s="4">
        <v>9.9</v>
      </c>
      <c r="AX32" s="4">
        <v>30.1</v>
      </c>
      <c r="AY32" s="4">
        <v>21</v>
      </c>
      <c r="AZ32" s="4">
        <v>4.0999999999999996</v>
      </c>
      <c r="BA32" s="4">
        <v>10.3</v>
      </c>
      <c r="BB32" s="4">
        <v>6</v>
      </c>
      <c r="BC32" s="3">
        <v>3.8</v>
      </c>
      <c r="BD32" s="3">
        <v>6</v>
      </c>
      <c r="BE32" s="3">
        <v>4.9000000000000004</v>
      </c>
      <c r="BF32" s="4">
        <v>6.3</v>
      </c>
      <c r="BG32" s="4">
        <v>5.6</v>
      </c>
      <c r="BH32" s="4">
        <v>5.6</v>
      </c>
      <c r="BI32" s="3">
        <v>3.5</v>
      </c>
      <c r="BJ32" s="10">
        <f t="shared" si="1"/>
        <v>648.59999999999991</v>
      </c>
      <c r="BO32" s="4">
        <v>8.9</v>
      </c>
    </row>
    <row r="33" spans="1:67">
      <c r="A33" s="5" t="s">
        <v>185</v>
      </c>
      <c r="B33" s="3">
        <v>2</v>
      </c>
      <c r="C33" s="4">
        <v>0.5</v>
      </c>
      <c r="D33" s="4">
        <v>7.6</v>
      </c>
      <c r="E33" s="4">
        <v>8</v>
      </c>
      <c r="F33" s="4">
        <v>15</v>
      </c>
      <c r="G33" s="4">
        <v>3.6</v>
      </c>
      <c r="H33" s="4">
        <v>7.1</v>
      </c>
      <c r="I33" s="4">
        <v>3.5</v>
      </c>
      <c r="J33" s="4">
        <v>3.6</v>
      </c>
      <c r="K33" s="4">
        <v>4.0999999999999996</v>
      </c>
      <c r="L33" s="4">
        <v>6.6</v>
      </c>
      <c r="M33" s="4">
        <v>3.9</v>
      </c>
      <c r="N33" s="4">
        <v>4.0999999999999996</v>
      </c>
      <c r="O33" s="4">
        <v>16</v>
      </c>
      <c r="P33" s="4">
        <v>1.9</v>
      </c>
      <c r="Q33" s="4">
        <v>4.5</v>
      </c>
      <c r="R33" s="4">
        <v>4.5</v>
      </c>
      <c r="S33" s="4">
        <v>17</v>
      </c>
      <c r="T33" s="4">
        <v>5.5</v>
      </c>
      <c r="U33" s="4">
        <v>4.8</v>
      </c>
      <c r="V33" s="4">
        <v>9.1999999999999993</v>
      </c>
      <c r="W33" s="4">
        <v>10.4</v>
      </c>
      <c r="X33" s="4">
        <v>8</v>
      </c>
      <c r="Y33" s="4">
        <v>3.5</v>
      </c>
      <c r="Z33" s="4">
        <v>13.1</v>
      </c>
      <c r="AA33" s="4">
        <v>25.2</v>
      </c>
      <c r="AB33" s="4">
        <v>4.5</v>
      </c>
      <c r="AC33" s="4">
        <v>7.6</v>
      </c>
      <c r="AD33" s="4">
        <v>8.5</v>
      </c>
      <c r="AE33" s="4">
        <v>12.2</v>
      </c>
      <c r="AF33" s="4">
        <v>5.6</v>
      </c>
      <c r="AG33" s="4">
        <v>0</v>
      </c>
      <c r="AH33" s="4">
        <v>16.8</v>
      </c>
      <c r="AI33" s="4">
        <v>13.6</v>
      </c>
      <c r="AJ33" s="4">
        <v>2.7</v>
      </c>
      <c r="AK33" s="4">
        <v>26.7</v>
      </c>
      <c r="AL33" s="4">
        <v>16.5</v>
      </c>
      <c r="AM33" s="4">
        <v>7.6</v>
      </c>
      <c r="AN33" s="4">
        <v>9.5</v>
      </c>
      <c r="AO33" s="4">
        <v>6.5</v>
      </c>
      <c r="AP33" s="4">
        <v>4.5</v>
      </c>
      <c r="AQ33" s="4">
        <v>7.1</v>
      </c>
      <c r="AR33" s="4">
        <v>14</v>
      </c>
      <c r="AS33" s="4">
        <v>26.4</v>
      </c>
      <c r="AT33" s="4">
        <v>1.9</v>
      </c>
      <c r="AU33" s="4">
        <v>11.9</v>
      </c>
      <c r="AV33" s="4">
        <v>4</v>
      </c>
      <c r="AW33" s="4">
        <v>6</v>
      </c>
      <c r="AX33" s="4">
        <v>25.8</v>
      </c>
      <c r="AY33" s="4">
        <v>16.3</v>
      </c>
      <c r="AZ33" s="4">
        <v>2</v>
      </c>
      <c r="BA33" s="4">
        <v>7.5</v>
      </c>
      <c r="BB33" s="4">
        <v>0.3</v>
      </c>
      <c r="BC33" s="3">
        <v>1.9</v>
      </c>
      <c r="BD33" s="3">
        <v>0.3</v>
      </c>
      <c r="BE33" s="3">
        <v>1.9</v>
      </c>
      <c r="BF33" s="4">
        <v>2</v>
      </c>
      <c r="BG33" s="4">
        <v>0.4</v>
      </c>
      <c r="BH33" s="4">
        <v>0.4</v>
      </c>
      <c r="BI33" s="3">
        <v>7.9</v>
      </c>
      <c r="BJ33" s="10">
        <f t="shared" si="1"/>
        <v>466.09999999999991</v>
      </c>
      <c r="BO33" s="4">
        <v>3.5</v>
      </c>
    </row>
    <row r="34" spans="1:67">
      <c r="A34" s="5" t="s">
        <v>186</v>
      </c>
      <c r="B34" s="3">
        <v>18.399999999999999</v>
      </c>
      <c r="C34" s="4">
        <v>16.7</v>
      </c>
      <c r="D34" s="4">
        <v>18.899999999999999</v>
      </c>
      <c r="E34" s="4">
        <v>24.6</v>
      </c>
      <c r="F34" s="4">
        <v>23</v>
      </c>
      <c r="G34" s="4">
        <v>10</v>
      </c>
      <c r="H34" s="4">
        <v>6.7</v>
      </c>
      <c r="I34" s="4">
        <v>8.5</v>
      </c>
      <c r="J34" s="4">
        <v>10.8</v>
      </c>
      <c r="K34" s="4">
        <v>10.1</v>
      </c>
      <c r="L34" s="4">
        <v>10.7</v>
      </c>
      <c r="M34" s="4">
        <v>9.9</v>
      </c>
      <c r="N34" s="4">
        <v>9.6999999999999993</v>
      </c>
      <c r="O34" s="4">
        <v>25.7</v>
      </c>
      <c r="P34" s="4">
        <v>16.399999999999999</v>
      </c>
      <c r="Q34" s="4">
        <v>9.4</v>
      </c>
      <c r="R34" s="4">
        <v>17</v>
      </c>
      <c r="S34" s="4">
        <v>23</v>
      </c>
      <c r="T34" s="4">
        <v>18.3</v>
      </c>
      <c r="U34" s="4">
        <v>17</v>
      </c>
      <c r="V34" s="4">
        <v>19.8</v>
      </c>
      <c r="W34" s="4">
        <v>7</v>
      </c>
      <c r="X34" s="4">
        <v>15.6</v>
      </c>
      <c r="Y34" s="4">
        <v>10.6</v>
      </c>
      <c r="Z34" s="4">
        <v>7</v>
      </c>
      <c r="AA34" s="4">
        <v>7</v>
      </c>
      <c r="AB34" s="4">
        <v>10.1</v>
      </c>
      <c r="AC34" s="4">
        <v>1.5</v>
      </c>
      <c r="AD34" s="4">
        <v>14</v>
      </c>
      <c r="AE34" s="4">
        <v>18.5</v>
      </c>
      <c r="AF34" s="4">
        <v>12.3</v>
      </c>
      <c r="AG34" s="4">
        <v>16.8</v>
      </c>
      <c r="AH34" s="4">
        <v>0</v>
      </c>
      <c r="AI34" s="4">
        <v>23</v>
      </c>
      <c r="AJ34" s="4">
        <v>18.399999999999999</v>
      </c>
      <c r="AK34" s="4">
        <v>9.1999999999999993</v>
      </c>
      <c r="AL34" s="4">
        <v>19.7</v>
      </c>
      <c r="AM34" s="4">
        <v>24.6</v>
      </c>
      <c r="AN34" s="4">
        <v>14.3</v>
      </c>
      <c r="AO34" s="4">
        <v>22.4</v>
      </c>
      <c r="AP34" s="4">
        <v>15.3</v>
      </c>
      <c r="AQ34" s="4">
        <v>7.5</v>
      </c>
      <c r="AR34" s="4">
        <v>8.3000000000000007</v>
      </c>
      <c r="AS34" s="4">
        <v>10</v>
      </c>
      <c r="AT34" s="4">
        <v>17.899999999999999</v>
      </c>
      <c r="AU34" s="4">
        <v>18.2</v>
      </c>
      <c r="AV34" s="4">
        <v>11.1</v>
      </c>
      <c r="AW34" s="4">
        <v>12.2</v>
      </c>
      <c r="AX34" s="4">
        <v>9.4</v>
      </c>
      <c r="AY34" s="4">
        <v>19.399999999999999</v>
      </c>
      <c r="AZ34" s="4">
        <v>17.8</v>
      </c>
      <c r="BA34" s="4">
        <v>10.9</v>
      </c>
      <c r="BB34" s="4">
        <v>17.3</v>
      </c>
      <c r="BC34" s="3">
        <v>18</v>
      </c>
      <c r="BD34" s="3">
        <v>17.100000000000001</v>
      </c>
      <c r="BE34" s="3">
        <v>16.399999999999999</v>
      </c>
      <c r="BF34" s="4">
        <v>15.2</v>
      </c>
      <c r="BG34" s="4">
        <v>16.399999999999999</v>
      </c>
      <c r="BH34" s="4">
        <v>16.399999999999999</v>
      </c>
      <c r="BI34" s="3">
        <v>23.6</v>
      </c>
      <c r="BJ34" s="10">
        <f t="shared" si="1"/>
        <v>851.39999999999986</v>
      </c>
      <c r="BO34" s="4">
        <v>7.9</v>
      </c>
    </row>
    <row r="35" spans="1:67">
      <c r="A35" s="5" t="s">
        <v>187</v>
      </c>
      <c r="B35" s="3">
        <v>15.4</v>
      </c>
      <c r="C35" s="4">
        <v>16.2</v>
      </c>
      <c r="D35" s="4">
        <v>20</v>
      </c>
      <c r="E35" s="4">
        <v>21.1</v>
      </c>
      <c r="F35" s="4">
        <v>1.2</v>
      </c>
      <c r="G35" s="4">
        <v>17</v>
      </c>
      <c r="H35" s="4">
        <v>17.7</v>
      </c>
      <c r="I35" s="4">
        <v>14.5</v>
      </c>
      <c r="J35" s="4">
        <v>16.600000000000001</v>
      </c>
      <c r="K35" s="4">
        <v>17.899999999999999</v>
      </c>
      <c r="L35" s="4">
        <v>14.2</v>
      </c>
      <c r="M35" s="4">
        <v>16.2</v>
      </c>
      <c r="N35" s="4">
        <v>18</v>
      </c>
      <c r="O35" s="4">
        <v>3.4</v>
      </c>
      <c r="P35" s="4">
        <v>16.7</v>
      </c>
      <c r="Q35" s="4">
        <v>17.8</v>
      </c>
      <c r="R35" s="4">
        <v>17</v>
      </c>
      <c r="S35" s="4">
        <v>0.2</v>
      </c>
      <c r="T35" s="4">
        <v>21.4</v>
      </c>
      <c r="U35" s="4">
        <v>17</v>
      </c>
      <c r="V35" s="4">
        <v>8</v>
      </c>
      <c r="W35" s="4">
        <v>17</v>
      </c>
      <c r="X35" s="4">
        <v>5.7</v>
      </c>
      <c r="Y35" s="4">
        <v>15</v>
      </c>
      <c r="Z35" s="4">
        <v>23</v>
      </c>
      <c r="AA35" s="4">
        <v>32</v>
      </c>
      <c r="AB35" s="4">
        <v>17.399999999999999</v>
      </c>
      <c r="AC35" s="4">
        <v>14.3</v>
      </c>
      <c r="AD35" s="4">
        <v>22.6</v>
      </c>
      <c r="AE35" s="4">
        <v>27.6</v>
      </c>
      <c r="AF35" s="4">
        <v>18</v>
      </c>
      <c r="AG35" s="4">
        <v>13.6</v>
      </c>
      <c r="AH35" s="4">
        <v>23</v>
      </c>
      <c r="AI35" s="4">
        <v>0</v>
      </c>
      <c r="AJ35" s="4">
        <v>15.9</v>
      </c>
      <c r="AK35" s="4">
        <v>25.5</v>
      </c>
      <c r="AL35" s="4">
        <v>2.5</v>
      </c>
      <c r="AM35" s="4">
        <v>18.600000000000001</v>
      </c>
      <c r="AN35" s="4">
        <v>21.8</v>
      </c>
      <c r="AO35" s="4">
        <v>23.4</v>
      </c>
      <c r="AP35" s="4">
        <v>9.3000000000000007</v>
      </c>
      <c r="AQ35" s="4">
        <v>17.5</v>
      </c>
      <c r="AR35" s="4">
        <v>15</v>
      </c>
      <c r="AS35" s="4">
        <v>33</v>
      </c>
      <c r="AT35" s="4">
        <v>18.399999999999999</v>
      </c>
      <c r="AU35" s="4">
        <v>27.1</v>
      </c>
      <c r="AV35" s="4">
        <v>17.2</v>
      </c>
      <c r="AW35" s="4">
        <v>19.600000000000001</v>
      </c>
      <c r="AX35" s="4">
        <v>32.4</v>
      </c>
      <c r="AY35" s="4">
        <v>2.2000000000000002</v>
      </c>
      <c r="AZ35" s="4">
        <v>18.5</v>
      </c>
      <c r="BA35" s="4">
        <v>14.4</v>
      </c>
      <c r="BB35" s="4">
        <v>17.3</v>
      </c>
      <c r="BC35" s="3">
        <v>18</v>
      </c>
      <c r="BD35" s="3">
        <v>17.3</v>
      </c>
      <c r="BE35" s="3">
        <v>16.7</v>
      </c>
      <c r="BF35" s="4">
        <v>15.5</v>
      </c>
      <c r="BG35" s="4">
        <v>16.600000000000001</v>
      </c>
      <c r="BH35" s="4">
        <v>16.600000000000001</v>
      </c>
      <c r="BI35" s="3">
        <v>23.9</v>
      </c>
      <c r="BJ35" s="10">
        <f t="shared" si="1"/>
        <v>986.99999999999989</v>
      </c>
      <c r="BO35" s="4">
        <v>23.6</v>
      </c>
    </row>
    <row r="36" spans="1:67">
      <c r="A36" s="5" t="s">
        <v>188</v>
      </c>
      <c r="B36" s="3">
        <v>0.7</v>
      </c>
      <c r="C36" s="4">
        <v>2.8</v>
      </c>
      <c r="D36" s="4">
        <v>5.3</v>
      </c>
      <c r="E36" s="4">
        <v>8.4</v>
      </c>
      <c r="F36" s="4">
        <v>14.9</v>
      </c>
      <c r="G36" s="4">
        <v>6</v>
      </c>
      <c r="H36" s="4">
        <v>7.7</v>
      </c>
      <c r="I36" s="4">
        <v>4.5</v>
      </c>
      <c r="J36" s="4">
        <v>4.5999999999999996</v>
      </c>
      <c r="K36" s="4">
        <v>4.9000000000000004</v>
      </c>
      <c r="L36" s="4">
        <v>7.4</v>
      </c>
      <c r="M36" s="4">
        <v>4.5</v>
      </c>
      <c r="N36" s="4">
        <v>4.8</v>
      </c>
      <c r="O36" s="4">
        <v>17.600000000000001</v>
      </c>
      <c r="P36" s="4">
        <v>2</v>
      </c>
      <c r="Q36" s="4">
        <v>5.0999999999999996</v>
      </c>
      <c r="R36" s="4">
        <v>3.1</v>
      </c>
      <c r="S36" s="4">
        <v>19.3</v>
      </c>
      <c r="T36" s="4">
        <v>1.5</v>
      </c>
      <c r="U36" s="4">
        <v>3.1</v>
      </c>
      <c r="V36" s="4">
        <v>10.5</v>
      </c>
      <c r="W36" s="4">
        <v>8.4</v>
      </c>
      <c r="X36" s="4">
        <v>10.3</v>
      </c>
      <c r="Y36" s="4">
        <v>4.4000000000000004</v>
      </c>
      <c r="Z36" s="4">
        <v>14.2</v>
      </c>
      <c r="AA36" s="4">
        <v>27</v>
      </c>
      <c r="AB36" s="4">
        <v>4.9000000000000004</v>
      </c>
      <c r="AC36" s="4">
        <v>7.5</v>
      </c>
      <c r="AD36" s="4">
        <v>17.3</v>
      </c>
      <c r="AE36" s="4">
        <v>12.6</v>
      </c>
      <c r="AF36" s="4">
        <v>8.9</v>
      </c>
      <c r="AG36" s="4">
        <v>2.7</v>
      </c>
      <c r="AH36" s="4">
        <v>18.399999999999999</v>
      </c>
      <c r="AI36" s="4">
        <v>15.9</v>
      </c>
      <c r="AJ36" s="4">
        <v>0</v>
      </c>
      <c r="AK36" s="4">
        <v>27.7</v>
      </c>
      <c r="AL36" s="4">
        <v>18.100000000000001</v>
      </c>
      <c r="AM36" s="4">
        <v>7.2</v>
      </c>
      <c r="AN36" s="4">
        <v>16</v>
      </c>
      <c r="AO36" s="4">
        <v>4.4000000000000004</v>
      </c>
      <c r="AP36" s="4">
        <v>6</v>
      </c>
      <c r="AQ36" s="4">
        <v>8.1</v>
      </c>
      <c r="AR36" s="4">
        <v>15.4</v>
      </c>
      <c r="AS36" s="4">
        <v>27</v>
      </c>
      <c r="AT36" s="4">
        <v>1</v>
      </c>
      <c r="AU36" s="4">
        <v>8.6</v>
      </c>
      <c r="AV36" s="4">
        <v>4.0999999999999996</v>
      </c>
      <c r="AW36" s="4">
        <v>7</v>
      </c>
      <c r="AX36" s="4">
        <v>27.2</v>
      </c>
      <c r="AY36" s="4">
        <v>17.899999999999999</v>
      </c>
      <c r="AZ36" s="4">
        <v>1.1000000000000001</v>
      </c>
      <c r="BA36" s="4">
        <v>7.6</v>
      </c>
      <c r="BB36" s="4">
        <v>3.2</v>
      </c>
      <c r="BC36" s="3">
        <v>1.2</v>
      </c>
      <c r="BD36" s="3">
        <v>3.2</v>
      </c>
      <c r="BE36" s="3">
        <v>2</v>
      </c>
      <c r="BF36" s="4">
        <v>3.5</v>
      </c>
      <c r="BG36" s="4">
        <v>2.7</v>
      </c>
      <c r="BH36" s="4">
        <v>2.7</v>
      </c>
      <c r="BI36" s="3">
        <v>5.8</v>
      </c>
      <c r="BJ36" s="10">
        <f t="shared" si="1"/>
        <v>514.1</v>
      </c>
      <c r="BO36" s="4">
        <v>23.9</v>
      </c>
    </row>
    <row r="37" spans="1:67">
      <c r="A37" s="5" t="s">
        <v>189</v>
      </c>
      <c r="B37" s="3">
        <v>27.3</v>
      </c>
      <c r="C37" s="4">
        <v>26.4</v>
      </c>
      <c r="D37" s="4">
        <v>29.7</v>
      </c>
      <c r="E37" s="4">
        <v>34</v>
      </c>
      <c r="F37" s="4">
        <v>25.2</v>
      </c>
      <c r="G37" s="4">
        <v>19.100000000000001</v>
      </c>
      <c r="H37" s="4">
        <v>16.899999999999999</v>
      </c>
      <c r="I37" s="4">
        <v>21</v>
      </c>
      <c r="J37" s="4">
        <v>19.399999999999999</v>
      </c>
      <c r="K37" s="4">
        <v>18.2</v>
      </c>
      <c r="L37" s="4">
        <v>18.3</v>
      </c>
      <c r="M37" s="4">
        <v>18.600000000000001</v>
      </c>
      <c r="N37" s="4">
        <v>18.3</v>
      </c>
      <c r="O37" s="4">
        <v>26.7</v>
      </c>
      <c r="P37" s="4">
        <v>18.3</v>
      </c>
      <c r="Q37" s="4">
        <v>18.100000000000001</v>
      </c>
      <c r="R37" s="4">
        <v>26.9</v>
      </c>
      <c r="S37" s="4">
        <v>25.3</v>
      </c>
      <c r="T37" s="4">
        <v>30.4</v>
      </c>
      <c r="U37" s="4">
        <v>27</v>
      </c>
      <c r="V37" s="4">
        <v>29.1</v>
      </c>
      <c r="W37" s="4">
        <v>16</v>
      </c>
      <c r="X37" s="4">
        <v>27.9</v>
      </c>
      <c r="Y37" s="4">
        <v>19.399999999999999</v>
      </c>
      <c r="Z37" s="4">
        <v>16</v>
      </c>
      <c r="AA37" s="4">
        <v>6.6</v>
      </c>
      <c r="AB37" s="4">
        <v>18.3</v>
      </c>
      <c r="AC37" s="4">
        <v>18.3</v>
      </c>
      <c r="AD37" s="4">
        <v>22</v>
      </c>
      <c r="AE37" s="4">
        <v>29.2</v>
      </c>
      <c r="AF37" s="4">
        <v>30.5</v>
      </c>
      <c r="AG37" s="4">
        <v>26.7</v>
      </c>
      <c r="AH37" s="4">
        <v>9.1999999999999993</v>
      </c>
      <c r="AI37" s="4">
        <v>25.5</v>
      </c>
      <c r="AJ37" s="4">
        <v>27.7</v>
      </c>
      <c r="AK37" s="4">
        <v>0</v>
      </c>
      <c r="AL37" s="4">
        <v>26.7</v>
      </c>
      <c r="AM37" s="4">
        <v>33.799999999999997</v>
      </c>
      <c r="AN37" s="4">
        <v>23</v>
      </c>
      <c r="AO37" s="4">
        <v>31.6</v>
      </c>
      <c r="AP37" s="4">
        <v>24.5</v>
      </c>
      <c r="AQ37" s="4">
        <v>16.2</v>
      </c>
      <c r="AR37" s="4">
        <v>15.1</v>
      </c>
      <c r="AS37" s="4">
        <v>5.7</v>
      </c>
      <c r="AT37" s="4">
        <v>27.4</v>
      </c>
      <c r="AU37" s="4">
        <v>29</v>
      </c>
      <c r="AV37" s="4">
        <v>19.2</v>
      </c>
      <c r="AW37" s="4">
        <v>19.600000000000001</v>
      </c>
      <c r="AX37" s="4">
        <v>4.4000000000000004</v>
      </c>
      <c r="AY37" s="4">
        <v>26.4</v>
      </c>
      <c r="AZ37" s="4">
        <v>27.5</v>
      </c>
      <c r="BA37" s="4">
        <v>19.600000000000001</v>
      </c>
      <c r="BB37" s="4">
        <v>27</v>
      </c>
      <c r="BC37" s="3">
        <v>27.2</v>
      </c>
      <c r="BD37" s="3">
        <v>16.100000000000001</v>
      </c>
      <c r="BE37" s="3">
        <v>26.1</v>
      </c>
      <c r="BF37" s="4">
        <v>25.2</v>
      </c>
      <c r="BG37" s="4">
        <v>26.2</v>
      </c>
      <c r="BH37" s="4">
        <v>26.3</v>
      </c>
      <c r="BI37" s="3">
        <v>32.5</v>
      </c>
      <c r="BJ37" s="10">
        <f t="shared" si="1"/>
        <v>1311.3000000000002</v>
      </c>
      <c r="BO37" s="4">
        <v>5.8</v>
      </c>
    </row>
    <row r="38" spans="1:67">
      <c r="A38" s="5" t="s">
        <v>190</v>
      </c>
      <c r="B38" s="3">
        <v>17.600000000000001</v>
      </c>
      <c r="C38" s="4">
        <v>12.6</v>
      </c>
      <c r="D38" s="4">
        <v>22.7</v>
      </c>
      <c r="E38" s="4">
        <v>18.600000000000001</v>
      </c>
      <c r="F38" s="4">
        <v>2</v>
      </c>
      <c r="G38" s="4">
        <v>17.7</v>
      </c>
      <c r="H38" s="4">
        <v>18</v>
      </c>
      <c r="I38" s="4">
        <v>18.2</v>
      </c>
      <c r="J38" s="4">
        <v>13.7</v>
      </c>
      <c r="K38" s="4">
        <v>14.2</v>
      </c>
      <c r="L38" s="4">
        <v>14.1</v>
      </c>
      <c r="M38" s="4">
        <v>13.9</v>
      </c>
      <c r="N38" s="4">
        <v>14.1</v>
      </c>
      <c r="O38" s="4">
        <v>0.6</v>
      </c>
      <c r="P38" s="4">
        <v>12.4</v>
      </c>
      <c r="Q38" s="4">
        <v>14.1</v>
      </c>
      <c r="R38" s="4">
        <v>16.899999999999999</v>
      </c>
      <c r="S38" s="4">
        <v>2.1</v>
      </c>
      <c r="T38" s="4">
        <v>17</v>
      </c>
      <c r="U38" s="4">
        <v>16.899999999999999</v>
      </c>
      <c r="V38" s="4">
        <v>7.7</v>
      </c>
      <c r="W38" s="4">
        <v>17.5</v>
      </c>
      <c r="X38" s="4">
        <v>4.8</v>
      </c>
      <c r="Y38" s="4">
        <v>16.5</v>
      </c>
      <c r="Z38" s="4">
        <v>13.4</v>
      </c>
      <c r="AA38" s="4">
        <v>26.1</v>
      </c>
      <c r="AB38" s="4">
        <v>14.1</v>
      </c>
      <c r="AC38" s="4">
        <v>13.9</v>
      </c>
      <c r="AD38" s="4">
        <v>24.7</v>
      </c>
      <c r="AE38" s="4">
        <v>22.7</v>
      </c>
      <c r="AF38" s="4">
        <v>21.3</v>
      </c>
      <c r="AG38" s="4">
        <v>16.5</v>
      </c>
      <c r="AH38" s="4">
        <v>19.7</v>
      </c>
      <c r="AI38" s="4">
        <v>2.5</v>
      </c>
      <c r="AJ38" s="4">
        <v>18.100000000000001</v>
      </c>
      <c r="AK38" s="4">
        <v>26.7</v>
      </c>
      <c r="AL38" s="4">
        <v>0</v>
      </c>
      <c r="AM38" s="4">
        <v>16.7</v>
      </c>
      <c r="AN38" s="4">
        <v>21.3</v>
      </c>
      <c r="AO38" s="4">
        <v>18.899999999999999</v>
      </c>
      <c r="AP38" s="4">
        <v>8.4</v>
      </c>
      <c r="AQ38" s="4">
        <v>17.399999999999999</v>
      </c>
      <c r="AR38" s="4">
        <v>12.6</v>
      </c>
      <c r="AS38" s="4">
        <v>27.3</v>
      </c>
      <c r="AT38" s="4">
        <v>17.399999999999999</v>
      </c>
      <c r="AU38" s="4">
        <v>22.4</v>
      </c>
      <c r="AV38" s="3">
        <v>17.7</v>
      </c>
      <c r="AW38" s="4">
        <v>18.7</v>
      </c>
      <c r="AX38" s="4">
        <v>26.7</v>
      </c>
      <c r="AY38" s="4">
        <v>0.4</v>
      </c>
      <c r="AZ38" s="4">
        <v>17.5</v>
      </c>
      <c r="BA38" s="4">
        <v>14.1</v>
      </c>
      <c r="BB38" s="4">
        <v>13.1</v>
      </c>
      <c r="BC38" s="3">
        <v>12</v>
      </c>
      <c r="BD38" s="3">
        <v>13.1</v>
      </c>
      <c r="BE38" s="3">
        <v>12.4</v>
      </c>
      <c r="BF38" s="4">
        <v>11.2</v>
      </c>
      <c r="BG38" s="4">
        <v>12.4</v>
      </c>
      <c r="BH38" s="4">
        <v>12.4</v>
      </c>
      <c r="BI38" s="3">
        <v>19.5</v>
      </c>
      <c r="BJ38" s="10">
        <f t="shared" si="1"/>
        <v>887.7</v>
      </c>
      <c r="BO38" s="4">
        <v>32.5</v>
      </c>
    </row>
    <row r="39" spans="1:67">
      <c r="A39" s="5" t="s">
        <v>191</v>
      </c>
      <c r="B39" s="3">
        <v>7.9</v>
      </c>
      <c r="C39" s="4">
        <v>7.7</v>
      </c>
      <c r="D39" s="4">
        <v>9.8000000000000007</v>
      </c>
      <c r="E39" s="4">
        <v>1.9</v>
      </c>
      <c r="F39" s="4">
        <v>18.100000000000001</v>
      </c>
      <c r="G39" s="4">
        <v>11.4</v>
      </c>
      <c r="H39" s="4">
        <v>15</v>
      </c>
      <c r="I39" s="4">
        <v>9.8000000000000007</v>
      </c>
      <c r="J39" s="4">
        <v>11.4</v>
      </c>
      <c r="K39" s="4">
        <v>11.7</v>
      </c>
      <c r="L39" s="4">
        <v>14.8</v>
      </c>
      <c r="M39" s="4">
        <v>11.3</v>
      </c>
      <c r="N39" s="4">
        <v>11.7</v>
      </c>
      <c r="O39" s="4">
        <v>16.100000000000001</v>
      </c>
      <c r="P39" s="4">
        <v>9</v>
      </c>
      <c r="Q39" s="4">
        <v>11.7</v>
      </c>
      <c r="R39" s="4">
        <v>7.9</v>
      </c>
      <c r="S39" s="4">
        <v>18.2</v>
      </c>
      <c r="T39" s="4">
        <v>5.0999999999999996</v>
      </c>
      <c r="U39" s="4">
        <v>7.9</v>
      </c>
      <c r="V39" s="4">
        <v>9</v>
      </c>
      <c r="W39" s="4">
        <v>18.100000000000001</v>
      </c>
      <c r="X39" s="4">
        <v>15.4</v>
      </c>
      <c r="Y39" s="4">
        <v>11.3</v>
      </c>
      <c r="Z39" s="4">
        <v>19.8</v>
      </c>
      <c r="AA39" s="4">
        <v>32.6</v>
      </c>
      <c r="AB39" s="4">
        <v>11.7</v>
      </c>
      <c r="AC39" s="4">
        <v>13.6</v>
      </c>
      <c r="AD39" s="4">
        <v>22</v>
      </c>
      <c r="AE39" s="4">
        <v>12.6</v>
      </c>
      <c r="AF39" s="4">
        <v>5.3</v>
      </c>
      <c r="AG39" s="4">
        <v>7.6</v>
      </c>
      <c r="AH39" s="4">
        <v>24.6</v>
      </c>
      <c r="AI39" s="4">
        <v>18.600000000000001</v>
      </c>
      <c r="AJ39" s="4">
        <v>7.2</v>
      </c>
      <c r="AK39" s="4">
        <v>33.799999999999997</v>
      </c>
      <c r="AL39" s="4">
        <v>16.7</v>
      </c>
      <c r="AM39" s="4">
        <v>0</v>
      </c>
      <c r="AN39" s="4">
        <v>19.600000000000001</v>
      </c>
      <c r="AO39" s="4">
        <v>4.7</v>
      </c>
      <c r="AP39" s="4">
        <v>12</v>
      </c>
      <c r="AQ39" s="4">
        <v>15</v>
      </c>
      <c r="AR39" s="4">
        <v>21.3</v>
      </c>
      <c r="AS39" s="4">
        <v>33.799999999999997</v>
      </c>
      <c r="AT39" s="4">
        <v>7.7</v>
      </c>
      <c r="AU39" s="4">
        <v>12.3</v>
      </c>
      <c r="AV39" s="3">
        <v>12.2</v>
      </c>
      <c r="AW39" s="4">
        <v>13.8</v>
      </c>
      <c r="AX39" s="4">
        <v>33.200000000000003</v>
      </c>
      <c r="AY39" s="4">
        <v>17</v>
      </c>
      <c r="AZ39" s="4">
        <v>7.8</v>
      </c>
      <c r="BA39" s="4">
        <v>14.8</v>
      </c>
      <c r="BB39" s="4">
        <v>8</v>
      </c>
      <c r="BC39" s="3">
        <v>7.7</v>
      </c>
      <c r="BD39" s="3">
        <v>8</v>
      </c>
      <c r="BE39" s="3">
        <v>9</v>
      </c>
      <c r="BF39" s="4">
        <v>9.1</v>
      </c>
      <c r="BG39" s="4">
        <v>7.5</v>
      </c>
      <c r="BH39" s="4">
        <v>7.5</v>
      </c>
      <c r="BI39" s="3">
        <v>6.5</v>
      </c>
      <c r="BJ39" s="10">
        <f t="shared" si="1"/>
        <v>780.30000000000007</v>
      </c>
      <c r="BO39" s="4">
        <v>19.5</v>
      </c>
    </row>
    <row r="40" spans="1:67">
      <c r="A40" s="5" t="s">
        <v>192</v>
      </c>
      <c r="B40" s="3">
        <v>13</v>
      </c>
      <c r="C40" s="4">
        <v>9.4</v>
      </c>
      <c r="D40" s="4">
        <v>13.4</v>
      </c>
      <c r="E40" s="4">
        <v>19.899999999999999</v>
      </c>
      <c r="F40" s="4">
        <v>21.9</v>
      </c>
      <c r="G40" s="4">
        <v>7.5</v>
      </c>
      <c r="H40" s="4">
        <v>8.6</v>
      </c>
      <c r="I40" s="4">
        <v>8.1</v>
      </c>
      <c r="J40" s="4">
        <v>7.5</v>
      </c>
      <c r="K40" s="4">
        <v>6.5</v>
      </c>
      <c r="L40" s="4">
        <v>8.1999999999999993</v>
      </c>
      <c r="M40" s="4">
        <v>7.1</v>
      </c>
      <c r="N40" s="4">
        <v>6.5</v>
      </c>
      <c r="O40" s="4">
        <v>23.8</v>
      </c>
      <c r="P40" s="4">
        <v>9.3000000000000007</v>
      </c>
      <c r="Q40" s="4">
        <v>6.5</v>
      </c>
      <c r="R40" s="4">
        <v>9.8000000000000007</v>
      </c>
      <c r="S40" s="4">
        <v>21.7</v>
      </c>
      <c r="T40" s="4">
        <v>16.7</v>
      </c>
      <c r="U40" s="4">
        <v>9.8000000000000007</v>
      </c>
      <c r="V40" s="4">
        <v>17.899999999999999</v>
      </c>
      <c r="W40" s="4">
        <v>7.8</v>
      </c>
      <c r="X40" s="4">
        <v>16.600000000000001</v>
      </c>
      <c r="Y40" s="4">
        <v>7.4</v>
      </c>
      <c r="Z40" s="4">
        <v>16.899999999999999</v>
      </c>
      <c r="AA40" s="4">
        <v>22.4</v>
      </c>
      <c r="AB40" s="4">
        <v>6.5</v>
      </c>
      <c r="AC40" s="4">
        <v>8.4</v>
      </c>
      <c r="AD40" s="4">
        <v>1.3</v>
      </c>
      <c r="AE40" s="4">
        <v>13</v>
      </c>
      <c r="AF40" s="4">
        <v>16.399999999999999</v>
      </c>
      <c r="AG40" s="4">
        <v>9.5</v>
      </c>
      <c r="AH40" s="4">
        <v>14.3</v>
      </c>
      <c r="AI40" s="4">
        <v>21.8</v>
      </c>
      <c r="AJ40" s="4">
        <v>16</v>
      </c>
      <c r="AK40" s="4">
        <v>23</v>
      </c>
      <c r="AL40" s="4">
        <v>21.3</v>
      </c>
      <c r="AM40" s="4">
        <v>19.600000000000001</v>
      </c>
      <c r="AN40" s="4">
        <v>0</v>
      </c>
      <c r="AO40" s="4">
        <v>15.7</v>
      </c>
      <c r="AP40" s="4">
        <v>13.7</v>
      </c>
      <c r="AQ40" s="4">
        <v>8</v>
      </c>
      <c r="AR40" s="4">
        <v>18.3</v>
      </c>
      <c r="AS40" s="4">
        <v>23.5</v>
      </c>
      <c r="AT40" s="4">
        <v>10</v>
      </c>
      <c r="AU40" s="4">
        <v>12.7</v>
      </c>
      <c r="AV40" s="3">
        <v>6.5</v>
      </c>
      <c r="AW40" s="4">
        <v>4.4000000000000004</v>
      </c>
      <c r="AX40" s="4">
        <v>22.9</v>
      </c>
      <c r="AY40" s="4">
        <v>23.5</v>
      </c>
      <c r="AZ40" s="4">
        <v>9.9</v>
      </c>
      <c r="BA40" s="4">
        <v>8.1999999999999993</v>
      </c>
      <c r="BB40" s="4">
        <v>9.9</v>
      </c>
      <c r="BC40" s="3">
        <v>4.8</v>
      </c>
      <c r="BD40" s="3">
        <v>9.8000000000000007</v>
      </c>
      <c r="BE40" s="3">
        <v>9.3000000000000007</v>
      </c>
      <c r="BF40" s="4">
        <v>8.6</v>
      </c>
      <c r="BG40" s="4">
        <v>9.1</v>
      </c>
      <c r="BH40" s="4">
        <v>9.1</v>
      </c>
      <c r="BI40" s="3">
        <v>15.8</v>
      </c>
      <c r="BJ40" s="10">
        <f t="shared" si="1"/>
        <v>733.19999999999993</v>
      </c>
      <c r="BO40" s="4">
        <v>6.5</v>
      </c>
    </row>
    <row r="41" spans="1:67">
      <c r="A41" s="5" t="s">
        <v>193</v>
      </c>
      <c r="B41" s="3">
        <v>4.5999999999999996</v>
      </c>
      <c r="C41" s="4">
        <v>6.7</v>
      </c>
      <c r="D41" s="4">
        <v>7</v>
      </c>
      <c r="E41" s="4">
        <v>5</v>
      </c>
      <c r="F41" s="4">
        <v>23.5</v>
      </c>
      <c r="G41" s="4">
        <v>8.9</v>
      </c>
      <c r="H41" s="4">
        <v>12.2</v>
      </c>
      <c r="I41" s="4">
        <v>6.6</v>
      </c>
      <c r="J41" s="4">
        <v>8.9</v>
      </c>
      <c r="K41" s="4">
        <v>9.1</v>
      </c>
      <c r="L41" s="4">
        <v>11.4</v>
      </c>
      <c r="M41" s="4">
        <v>8.8000000000000007</v>
      </c>
      <c r="N41" s="4">
        <v>9</v>
      </c>
      <c r="O41" s="4">
        <v>20.100000000000001</v>
      </c>
      <c r="P41" s="4">
        <v>5</v>
      </c>
      <c r="Q41" s="4">
        <v>9</v>
      </c>
      <c r="R41" s="4">
        <v>6.9</v>
      </c>
      <c r="S41" s="4">
        <v>23.3</v>
      </c>
      <c r="T41" s="4">
        <v>2.2999999999999998</v>
      </c>
      <c r="U41" s="4">
        <v>6.9</v>
      </c>
      <c r="V41" s="4">
        <v>13.7</v>
      </c>
      <c r="W41" s="4">
        <v>14.6</v>
      </c>
      <c r="X41" s="4">
        <v>14.4</v>
      </c>
      <c r="Y41" s="4">
        <v>8.8000000000000007</v>
      </c>
      <c r="Z41" s="4">
        <v>18.2</v>
      </c>
      <c r="AA41" s="4">
        <v>31</v>
      </c>
      <c r="AB41" s="4">
        <v>9</v>
      </c>
      <c r="AC41" s="4">
        <v>11</v>
      </c>
      <c r="AD41" s="4">
        <v>17.899999999999999</v>
      </c>
      <c r="AE41" s="4">
        <v>10.6</v>
      </c>
      <c r="AF41" s="4">
        <v>2.5</v>
      </c>
      <c r="AG41" s="4">
        <v>6.5</v>
      </c>
      <c r="AH41" s="4">
        <v>22.4</v>
      </c>
      <c r="AI41" s="4">
        <v>23.4</v>
      </c>
      <c r="AJ41" s="4">
        <v>4.4000000000000004</v>
      </c>
      <c r="AK41" s="4">
        <v>31.6</v>
      </c>
      <c r="AL41" s="4">
        <v>18.899999999999999</v>
      </c>
      <c r="AM41" s="4">
        <v>4.7</v>
      </c>
      <c r="AN41" s="4">
        <v>15.7</v>
      </c>
      <c r="AO41" s="4">
        <v>0</v>
      </c>
      <c r="AP41" s="4">
        <v>10.3</v>
      </c>
      <c r="AQ41" s="4">
        <v>14.3</v>
      </c>
      <c r="AR41" s="4">
        <v>21.5</v>
      </c>
      <c r="AS41" s="4">
        <v>32.200000000000003</v>
      </c>
      <c r="AT41" s="4">
        <v>5.0999999999999996</v>
      </c>
      <c r="AU41" s="4">
        <v>8.9</v>
      </c>
      <c r="AV41" s="3">
        <v>8.5</v>
      </c>
      <c r="AW41" s="4">
        <v>11</v>
      </c>
      <c r="AX41" s="4">
        <v>31.6</v>
      </c>
      <c r="AY41" s="4">
        <v>20.399999999999999</v>
      </c>
      <c r="AZ41" s="4">
        <v>5.2</v>
      </c>
      <c r="BA41" s="4">
        <v>13.1</v>
      </c>
      <c r="BB41" s="4">
        <v>6.9</v>
      </c>
      <c r="BC41" s="3">
        <v>5</v>
      </c>
      <c r="BD41" s="3">
        <v>6.8</v>
      </c>
      <c r="BE41" s="3">
        <v>5</v>
      </c>
      <c r="BF41" s="4">
        <v>7.4</v>
      </c>
      <c r="BG41" s="4">
        <v>6.4</v>
      </c>
      <c r="BH41" s="4">
        <v>6.4</v>
      </c>
      <c r="BI41" s="3">
        <v>2.2000000000000002</v>
      </c>
      <c r="BJ41" s="10">
        <f t="shared" si="1"/>
        <v>700.49999999999989</v>
      </c>
      <c r="BO41" s="4">
        <v>15.8</v>
      </c>
    </row>
    <row r="42" spans="1:67">
      <c r="A42" s="5" t="s">
        <v>194</v>
      </c>
      <c r="B42" s="3">
        <v>6.2</v>
      </c>
      <c r="C42" s="4">
        <v>4.4000000000000004</v>
      </c>
      <c r="D42" s="4">
        <v>14.6</v>
      </c>
      <c r="E42" s="4">
        <v>13.1</v>
      </c>
      <c r="F42" s="4">
        <v>8.8000000000000007</v>
      </c>
      <c r="G42" s="4">
        <v>4.8</v>
      </c>
      <c r="H42" s="4">
        <v>10.1</v>
      </c>
      <c r="I42" s="4">
        <v>6.7</v>
      </c>
      <c r="J42" s="4">
        <v>4.8</v>
      </c>
      <c r="K42" s="4">
        <v>5.3</v>
      </c>
      <c r="L42" s="4">
        <v>5.9</v>
      </c>
      <c r="M42" s="4">
        <v>5.0999999999999996</v>
      </c>
      <c r="N42" s="4">
        <v>5.3</v>
      </c>
      <c r="O42" s="4">
        <v>9</v>
      </c>
      <c r="P42" s="4">
        <v>4.2</v>
      </c>
      <c r="Q42" s="4">
        <v>5.4</v>
      </c>
      <c r="R42" s="4">
        <v>4.9000000000000004</v>
      </c>
      <c r="S42" s="4">
        <v>8.9</v>
      </c>
      <c r="T42" s="4">
        <v>8.8000000000000007</v>
      </c>
      <c r="U42" s="4">
        <v>4.8</v>
      </c>
      <c r="V42" s="4">
        <v>5</v>
      </c>
      <c r="W42" s="4">
        <v>9.4</v>
      </c>
      <c r="X42" s="4">
        <v>3.6</v>
      </c>
      <c r="Y42" s="4">
        <v>4.7</v>
      </c>
      <c r="Z42" s="4">
        <v>11.1</v>
      </c>
      <c r="AA42" s="4">
        <v>23.9</v>
      </c>
      <c r="AB42" s="4">
        <v>5.3</v>
      </c>
      <c r="AC42" s="4">
        <v>5.8</v>
      </c>
      <c r="AD42" s="4">
        <v>14.3</v>
      </c>
      <c r="AE42" s="4">
        <v>14.6</v>
      </c>
      <c r="AF42" s="4">
        <v>8.9</v>
      </c>
      <c r="AG42" s="4">
        <v>4.5</v>
      </c>
      <c r="AH42" s="4">
        <v>15.3</v>
      </c>
      <c r="AI42" s="4">
        <v>9.3000000000000007</v>
      </c>
      <c r="AJ42" s="4">
        <v>6</v>
      </c>
      <c r="AK42" s="4">
        <v>24.5</v>
      </c>
      <c r="AL42" s="4">
        <v>8.4</v>
      </c>
      <c r="AM42" s="4">
        <v>12</v>
      </c>
      <c r="AN42" s="4">
        <v>13.7</v>
      </c>
      <c r="AO42" s="4">
        <v>10.3</v>
      </c>
      <c r="AP42" s="4">
        <v>0</v>
      </c>
      <c r="AQ42" s="4">
        <v>9.1</v>
      </c>
      <c r="AR42" s="4">
        <v>12.6</v>
      </c>
      <c r="AS42" s="4">
        <v>25.1</v>
      </c>
      <c r="AT42" s="4">
        <v>6</v>
      </c>
      <c r="AU42" s="4">
        <v>14.3</v>
      </c>
      <c r="AV42" s="3">
        <v>5.5</v>
      </c>
      <c r="AW42" s="4">
        <v>8</v>
      </c>
      <c r="AX42" s="4">
        <v>24.5</v>
      </c>
      <c r="AY42" s="4">
        <v>8.6999999999999993</v>
      </c>
      <c r="AZ42" s="4">
        <v>6.1</v>
      </c>
      <c r="BA42" s="4">
        <v>5.9</v>
      </c>
      <c r="BB42" s="4">
        <v>4.9000000000000004</v>
      </c>
      <c r="BC42" s="3">
        <v>5.7</v>
      </c>
      <c r="BD42" s="3">
        <v>4.9000000000000004</v>
      </c>
      <c r="BE42" s="3">
        <v>4.2</v>
      </c>
      <c r="BF42" s="4">
        <v>3</v>
      </c>
      <c r="BG42" s="4">
        <v>4.2</v>
      </c>
      <c r="BH42" s="4">
        <v>4.2</v>
      </c>
      <c r="BI42" s="3">
        <v>11.3</v>
      </c>
      <c r="BJ42" s="10">
        <f t="shared" si="1"/>
        <v>508.6</v>
      </c>
      <c r="BO42" s="4">
        <v>2.2000000000000002</v>
      </c>
    </row>
    <row r="43" spans="1:67">
      <c r="A43" s="5" t="s">
        <v>195</v>
      </c>
      <c r="B43" s="3">
        <v>7.7</v>
      </c>
      <c r="C43" s="4">
        <v>7</v>
      </c>
      <c r="D43" s="4">
        <v>12.6</v>
      </c>
      <c r="E43" s="4">
        <v>15.2</v>
      </c>
      <c r="F43" s="4">
        <v>17.7</v>
      </c>
      <c r="G43" s="4">
        <v>4</v>
      </c>
      <c r="H43" s="4">
        <v>0.6</v>
      </c>
      <c r="I43" s="4">
        <v>5.6</v>
      </c>
      <c r="J43" s="4">
        <v>4</v>
      </c>
      <c r="K43" s="4">
        <v>3.6</v>
      </c>
      <c r="L43" s="4">
        <v>4.5999999999999996</v>
      </c>
      <c r="M43" s="4">
        <v>3.5</v>
      </c>
      <c r="N43" s="4">
        <v>3.5</v>
      </c>
      <c r="O43" s="4">
        <v>18.100000000000001</v>
      </c>
      <c r="P43" s="4">
        <v>10.6</v>
      </c>
      <c r="Q43" s="4">
        <v>2.9</v>
      </c>
      <c r="R43" s="4">
        <v>7.5</v>
      </c>
      <c r="S43" s="4">
        <v>18</v>
      </c>
      <c r="T43" s="4">
        <v>11</v>
      </c>
      <c r="U43" s="4">
        <v>7.4</v>
      </c>
      <c r="V43" s="4">
        <v>13.5</v>
      </c>
      <c r="W43" s="4">
        <v>0.3</v>
      </c>
      <c r="X43" s="4">
        <v>12.6</v>
      </c>
      <c r="Y43" s="4">
        <v>4.7</v>
      </c>
      <c r="Z43" s="4">
        <v>12.5</v>
      </c>
      <c r="AA43" s="4">
        <v>15.5</v>
      </c>
      <c r="AB43" s="4">
        <v>3.5</v>
      </c>
      <c r="AC43" s="4">
        <v>3.9</v>
      </c>
      <c r="AD43" s="4">
        <v>7.5</v>
      </c>
      <c r="AE43" s="4">
        <v>11.7</v>
      </c>
      <c r="AF43" s="4">
        <v>11.1</v>
      </c>
      <c r="AG43" s="4">
        <v>7.1</v>
      </c>
      <c r="AH43" s="4">
        <v>7.5</v>
      </c>
      <c r="AI43" s="4">
        <v>17.5</v>
      </c>
      <c r="AJ43" s="4">
        <v>8.1</v>
      </c>
      <c r="AK43" s="4">
        <v>16.2</v>
      </c>
      <c r="AL43" s="4">
        <v>17.399999999999999</v>
      </c>
      <c r="AM43" s="4">
        <v>15</v>
      </c>
      <c r="AN43" s="4">
        <v>8</v>
      </c>
      <c r="AO43" s="4">
        <v>14.3</v>
      </c>
      <c r="AP43" s="4">
        <v>9.1</v>
      </c>
      <c r="AQ43" s="4">
        <v>0</v>
      </c>
      <c r="AR43" s="4">
        <v>13.9</v>
      </c>
      <c r="AS43" s="4">
        <v>16.7</v>
      </c>
      <c r="AT43" s="4">
        <v>7.6</v>
      </c>
      <c r="AU43" s="4">
        <v>11.4</v>
      </c>
      <c r="AV43" s="4">
        <v>4.2</v>
      </c>
      <c r="AW43" s="4">
        <v>5.5</v>
      </c>
      <c r="AX43" s="4">
        <v>16.100000000000001</v>
      </c>
      <c r="AY43" s="4">
        <v>17.8</v>
      </c>
      <c r="AZ43" s="4">
        <v>7.5</v>
      </c>
      <c r="BA43" s="4">
        <v>3.8</v>
      </c>
      <c r="BB43" s="4">
        <v>11.3</v>
      </c>
      <c r="BC43" s="3">
        <v>7.3</v>
      </c>
      <c r="BD43" s="3">
        <v>11.2</v>
      </c>
      <c r="BE43" s="3">
        <v>10.6</v>
      </c>
      <c r="BF43" s="4">
        <v>9.4</v>
      </c>
      <c r="BG43" s="4">
        <v>10.5</v>
      </c>
      <c r="BH43" s="4">
        <v>10.5</v>
      </c>
      <c r="BI43" s="3">
        <v>17.5</v>
      </c>
      <c r="BJ43" s="10">
        <f t="shared" si="1"/>
        <v>557.40000000000009</v>
      </c>
      <c r="BO43" s="4">
        <v>11.3</v>
      </c>
    </row>
    <row r="44" spans="1:67">
      <c r="A44" s="5" t="s">
        <v>196</v>
      </c>
      <c r="B44" s="3">
        <v>15.4</v>
      </c>
      <c r="C44" s="4">
        <v>13.9</v>
      </c>
      <c r="D44" s="4">
        <v>20.399999999999999</v>
      </c>
      <c r="E44" s="4">
        <v>22.6</v>
      </c>
      <c r="F44" s="4">
        <v>10.1</v>
      </c>
      <c r="G44" s="4">
        <v>15</v>
      </c>
      <c r="H44" s="4">
        <v>15.5</v>
      </c>
      <c r="I44" s="4">
        <v>16.100000000000001</v>
      </c>
      <c r="J44" s="4">
        <v>15</v>
      </c>
      <c r="K44" s="4">
        <v>14.5</v>
      </c>
      <c r="L44" s="4">
        <v>11.4</v>
      </c>
      <c r="M44" s="4">
        <v>15.1</v>
      </c>
      <c r="N44" s="4">
        <v>14.5</v>
      </c>
      <c r="O44" s="4">
        <v>11.6</v>
      </c>
      <c r="P44" s="4">
        <v>13.7</v>
      </c>
      <c r="Q44" s="4">
        <v>14.4</v>
      </c>
      <c r="R44" s="4">
        <v>14.4</v>
      </c>
      <c r="S44" s="4">
        <v>16.100000000000001</v>
      </c>
      <c r="T44" s="4">
        <v>18.3</v>
      </c>
      <c r="U44" s="4">
        <v>14.3</v>
      </c>
      <c r="V44" s="4">
        <v>17.2</v>
      </c>
      <c r="W44" s="4">
        <v>14.8</v>
      </c>
      <c r="X44" s="4">
        <v>11</v>
      </c>
      <c r="Y44" s="4">
        <v>14</v>
      </c>
      <c r="Z44" s="4">
        <v>2</v>
      </c>
      <c r="AA44" s="4">
        <v>14.5</v>
      </c>
      <c r="AB44" s="4">
        <v>14.5</v>
      </c>
      <c r="AC44" s="4">
        <v>11.4</v>
      </c>
      <c r="AD44" s="4">
        <v>20.9</v>
      </c>
      <c r="AE44" s="4">
        <v>24</v>
      </c>
      <c r="AF44" s="4">
        <v>18.399999999999999</v>
      </c>
      <c r="AG44" s="4">
        <v>14</v>
      </c>
      <c r="AH44" s="4">
        <v>8.3000000000000007</v>
      </c>
      <c r="AI44" s="4">
        <v>15</v>
      </c>
      <c r="AJ44" s="4">
        <v>15.4</v>
      </c>
      <c r="AK44" s="4">
        <v>15.1</v>
      </c>
      <c r="AL44" s="4">
        <v>12.6</v>
      </c>
      <c r="AM44" s="4">
        <v>21.3</v>
      </c>
      <c r="AN44" s="4">
        <v>18.3</v>
      </c>
      <c r="AO44" s="4">
        <v>21.5</v>
      </c>
      <c r="AP44" s="4">
        <v>12.6</v>
      </c>
      <c r="AQ44" s="4">
        <v>13.9</v>
      </c>
      <c r="AR44" s="4">
        <v>0</v>
      </c>
      <c r="AS44" s="4">
        <v>18</v>
      </c>
      <c r="AT44" s="4">
        <v>14.9</v>
      </c>
      <c r="AU44" s="4">
        <v>23.7</v>
      </c>
      <c r="AV44" s="4">
        <v>14.9</v>
      </c>
      <c r="AW44" s="4">
        <v>17.3</v>
      </c>
      <c r="AX44" s="4">
        <v>17.399999999999999</v>
      </c>
      <c r="AY44" s="4">
        <v>11.3</v>
      </c>
      <c r="AZ44" s="4">
        <v>14.8</v>
      </c>
      <c r="BA44" s="4">
        <v>11.4</v>
      </c>
      <c r="BB44" s="4">
        <v>14.4</v>
      </c>
      <c r="BC44" s="3">
        <v>15.2</v>
      </c>
      <c r="BD44" s="3">
        <v>14.4</v>
      </c>
      <c r="BE44" s="3">
        <v>13.7</v>
      </c>
      <c r="BF44" s="4">
        <v>12.5</v>
      </c>
      <c r="BG44" s="4">
        <v>13.7</v>
      </c>
      <c r="BH44" s="4">
        <v>13.7</v>
      </c>
      <c r="BI44" s="3">
        <v>20.8</v>
      </c>
      <c r="BJ44" s="10">
        <f t="shared" si="1"/>
        <v>874.29999999999984</v>
      </c>
      <c r="BO44" s="4">
        <v>17.5</v>
      </c>
    </row>
    <row r="45" spans="1:67">
      <c r="A45" s="5" t="s">
        <v>197</v>
      </c>
      <c r="B45" s="3">
        <v>27.7</v>
      </c>
      <c r="C45" s="4">
        <v>26.3</v>
      </c>
      <c r="D45" s="4">
        <v>32.700000000000003</v>
      </c>
      <c r="E45" s="4">
        <v>33.799999999999997</v>
      </c>
      <c r="F45" s="4">
        <v>27.9</v>
      </c>
      <c r="G45" s="4">
        <v>19.5</v>
      </c>
      <c r="H45" s="4">
        <v>15.9</v>
      </c>
      <c r="I45" s="4">
        <v>21.5</v>
      </c>
      <c r="J45" s="4">
        <v>19.5</v>
      </c>
      <c r="K45" s="3">
        <v>22</v>
      </c>
      <c r="L45" s="3">
        <v>19</v>
      </c>
      <c r="M45" s="3">
        <v>19.100000000000001</v>
      </c>
      <c r="N45" s="3">
        <v>18.8</v>
      </c>
      <c r="O45" s="4">
        <v>29.5</v>
      </c>
      <c r="P45" s="4">
        <v>26.4</v>
      </c>
      <c r="Q45" s="4">
        <v>18.8</v>
      </c>
      <c r="R45" s="4">
        <v>26.7</v>
      </c>
      <c r="S45" s="4">
        <v>28.1</v>
      </c>
      <c r="T45" s="4">
        <v>30.6</v>
      </c>
      <c r="U45" s="4">
        <v>26.7</v>
      </c>
      <c r="V45" s="4">
        <v>29</v>
      </c>
      <c r="W45" s="4">
        <v>16.5</v>
      </c>
      <c r="X45" s="4">
        <v>27.8</v>
      </c>
      <c r="Y45" s="4">
        <v>19.8</v>
      </c>
      <c r="Z45" s="4">
        <v>16.5</v>
      </c>
      <c r="AA45" s="4">
        <v>1.2</v>
      </c>
      <c r="AB45" s="4">
        <v>18.8</v>
      </c>
      <c r="AC45" s="4">
        <v>19.600000000000001</v>
      </c>
      <c r="AD45" s="4">
        <v>20.399999999999999</v>
      </c>
      <c r="AE45" s="4">
        <v>33.200000000000003</v>
      </c>
      <c r="AF45" s="4">
        <v>30.7</v>
      </c>
      <c r="AG45" s="4">
        <v>26.4</v>
      </c>
      <c r="AH45" s="4">
        <v>10</v>
      </c>
      <c r="AI45" s="4">
        <v>33</v>
      </c>
      <c r="AJ45" s="4">
        <v>27</v>
      </c>
      <c r="AK45" s="4">
        <v>5.7</v>
      </c>
      <c r="AL45" s="4">
        <v>27.3</v>
      </c>
      <c r="AM45" s="4">
        <v>33.799999999999997</v>
      </c>
      <c r="AN45" s="4">
        <v>23.5</v>
      </c>
      <c r="AO45" s="4">
        <v>32.200000000000003</v>
      </c>
      <c r="AP45" s="4">
        <v>25.1</v>
      </c>
      <c r="AQ45" s="4">
        <v>16.7</v>
      </c>
      <c r="AR45" s="4">
        <v>18</v>
      </c>
      <c r="AS45" s="4">
        <v>0</v>
      </c>
      <c r="AT45" s="4">
        <v>27.3</v>
      </c>
      <c r="AU45" s="4">
        <v>29.8</v>
      </c>
      <c r="AV45" s="4">
        <v>20.6</v>
      </c>
      <c r="AW45" s="4">
        <v>21.4</v>
      </c>
      <c r="AX45" s="4">
        <v>1.3</v>
      </c>
      <c r="AY45" s="4">
        <v>29.2</v>
      </c>
      <c r="AZ45" s="4">
        <v>27.2</v>
      </c>
      <c r="BA45" s="4">
        <v>19.399999999999999</v>
      </c>
      <c r="BB45" s="4">
        <v>27.1</v>
      </c>
      <c r="BC45" s="3">
        <v>23.2</v>
      </c>
      <c r="BD45" s="3">
        <v>27</v>
      </c>
      <c r="BE45" s="3">
        <v>26.4</v>
      </c>
      <c r="BF45" s="4">
        <v>25.2</v>
      </c>
      <c r="BG45" s="4">
        <v>26.3</v>
      </c>
      <c r="BH45" s="4">
        <v>26.3</v>
      </c>
      <c r="BI45" s="3">
        <v>33</v>
      </c>
      <c r="BJ45" s="10">
        <f t="shared" si="1"/>
        <v>1360.4</v>
      </c>
      <c r="BO45" s="4">
        <v>20.8</v>
      </c>
    </row>
    <row r="46" spans="1:67">
      <c r="A46" s="5" t="s">
        <v>198</v>
      </c>
      <c r="B46" s="3">
        <v>0.5</v>
      </c>
      <c r="C46" s="4">
        <v>2</v>
      </c>
      <c r="D46" s="4">
        <v>6</v>
      </c>
      <c r="E46" s="4">
        <v>8</v>
      </c>
      <c r="F46" s="4">
        <v>17.8</v>
      </c>
      <c r="G46" s="4">
        <v>4.0999999999999996</v>
      </c>
      <c r="H46" s="4">
        <v>7.6</v>
      </c>
      <c r="I46" s="4">
        <v>2.4</v>
      </c>
      <c r="J46" s="4">
        <v>4.0999999999999996</v>
      </c>
      <c r="K46" s="3">
        <v>4.7</v>
      </c>
      <c r="L46" s="3">
        <v>7.2</v>
      </c>
      <c r="M46" s="3">
        <v>4.3</v>
      </c>
      <c r="N46" s="3">
        <v>4.7</v>
      </c>
      <c r="O46" s="4">
        <v>16.899999999999999</v>
      </c>
      <c r="P46" s="4">
        <v>1.8</v>
      </c>
      <c r="Q46" s="4">
        <v>4.7</v>
      </c>
      <c r="R46" s="4">
        <v>2.2000000000000002</v>
      </c>
      <c r="S46" s="4">
        <v>18</v>
      </c>
      <c r="T46" s="4">
        <v>3.9</v>
      </c>
      <c r="U46" s="4">
        <v>2.2000000000000002</v>
      </c>
      <c r="V46" s="4">
        <v>10.3</v>
      </c>
      <c r="W46" s="4">
        <v>11</v>
      </c>
      <c r="X46" s="4">
        <v>9.6999999999999993</v>
      </c>
      <c r="Y46" s="4">
        <v>4</v>
      </c>
      <c r="Z46" s="4">
        <v>13.6</v>
      </c>
      <c r="AA46" s="4">
        <v>26.4</v>
      </c>
      <c r="AB46" s="4">
        <v>4.7</v>
      </c>
      <c r="AC46" s="4">
        <v>6.6</v>
      </c>
      <c r="AD46" s="4">
        <v>13.2</v>
      </c>
      <c r="AE46" s="4">
        <v>12.4</v>
      </c>
      <c r="AF46" s="4">
        <v>4</v>
      </c>
      <c r="AG46" s="4">
        <v>1.9</v>
      </c>
      <c r="AH46" s="4">
        <v>17.899999999999999</v>
      </c>
      <c r="AI46" s="4">
        <v>18.399999999999999</v>
      </c>
      <c r="AJ46" s="4">
        <v>1</v>
      </c>
      <c r="AK46" s="4">
        <v>27.4</v>
      </c>
      <c r="AL46" s="4">
        <v>17.399999999999999</v>
      </c>
      <c r="AM46" s="4">
        <v>7.7</v>
      </c>
      <c r="AN46" s="4">
        <v>10</v>
      </c>
      <c r="AO46" s="4">
        <v>5.0999999999999996</v>
      </c>
      <c r="AP46" s="4">
        <v>6</v>
      </c>
      <c r="AQ46" s="4">
        <v>7.6</v>
      </c>
      <c r="AR46" s="4">
        <v>14.9</v>
      </c>
      <c r="AS46" s="4">
        <v>27.3</v>
      </c>
      <c r="AT46" s="4">
        <v>0</v>
      </c>
      <c r="AU46" s="4">
        <v>12.1</v>
      </c>
      <c r="AV46" s="4">
        <v>4.2</v>
      </c>
      <c r="AW46" s="4">
        <v>8.1999999999999993</v>
      </c>
      <c r="AX46" s="4">
        <v>27</v>
      </c>
      <c r="AY46" s="4">
        <v>17.2</v>
      </c>
      <c r="AZ46" s="4">
        <v>0.1</v>
      </c>
      <c r="BA46" s="4">
        <v>7.2</v>
      </c>
      <c r="BB46" s="4">
        <v>2.2999999999999998</v>
      </c>
      <c r="BC46" s="3">
        <v>0.3</v>
      </c>
      <c r="BD46" s="3">
        <v>2.2000000000000002</v>
      </c>
      <c r="BE46" s="3">
        <v>1.8</v>
      </c>
      <c r="BF46" s="4">
        <v>3.3</v>
      </c>
      <c r="BG46" s="4">
        <v>1.8</v>
      </c>
      <c r="BH46" s="4">
        <v>1.8</v>
      </c>
      <c r="BI46" s="3">
        <v>6.7</v>
      </c>
      <c r="BJ46" s="10">
        <f t="shared" si="1"/>
        <v>491.1</v>
      </c>
      <c r="BO46" s="4">
        <v>33</v>
      </c>
    </row>
    <row r="47" spans="1:67">
      <c r="A47" s="5" t="s">
        <v>199</v>
      </c>
      <c r="B47" s="3">
        <v>8.9</v>
      </c>
      <c r="C47" s="4">
        <v>11.8</v>
      </c>
      <c r="D47" s="4">
        <v>6.1</v>
      </c>
      <c r="E47" s="4">
        <v>13.5</v>
      </c>
      <c r="F47" s="4">
        <v>27.1</v>
      </c>
      <c r="G47" s="4">
        <v>9.9</v>
      </c>
      <c r="H47" s="4">
        <v>11.5</v>
      </c>
      <c r="I47" s="4">
        <v>10.6</v>
      </c>
      <c r="J47" s="4">
        <v>9.9</v>
      </c>
      <c r="K47" s="3">
        <v>8.9</v>
      </c>
      <c r="L47" s="3">
        <v>14.2</v>
      </c>
      <c r="M47" s="3">
        <v>9.5</v>
      </c>
      <c r="N47" s="3">
        <v>8.9</v>
      </c>
      <c r="O47" s="4">
        <v>23.4</v>
      </c>
      <c r="P47" s="4">
        <v>10.3</v>
      </c>
      <c r="Q47" s="4">
        <v>8.9</v>
      </c>
      <c r="R47" s="4">
        <v>12.3</v>
      </c>
      <c r="S47" s="4">
        <v>26.9</v>
      </c>
      <c r="T47" s="4">
        <v>9.4</v>
      </c>
      <c r="U47" s="4">
        <v>12.2</v>
      </c>
      <c r="V47" s="4">
        <v>18.8</v>
      </c>
      <c r="W47" s="4">
        <v>11.8</v>
      </c>
      <c r="X47" s="4">
        <v>18</v>
      </c>
      <c r="Y47" s="4">
        <v>12.8</v>
      </c>
      <c r="Z47" s="4">
        <v>22.8</v>
      </c>
      <c r="AA47" s="4">
        <v>31.8</v>
      </c>
      <c r="AB47" s="4">
        <v>8.9</v>
      </c>
      <c r="AC47" s="4">
        <v>14.4</v>
      </c>
      <c r="AD47" s="4">
        <v>15.1</v>
      </c>
      <c r="AE47" s="4">
        <v>0.3</v>
      </c>
      <c r="AF47" s="4">
        <v>9.1</v>
      </c>
      <c r="AG47" s="4">
        <v>11.9</v>
      </c>
      <c r="AH47" s="4">
        <v>18.2</v>
      </c>
      <c r="AI47" s="4">
        <v>27.1</v>
      </c>
      <c r="AJ47" s="4">
        <v>8.6</v>
      </c>
      <c r="AK47" s="4">
        <v>29</v>
      </c>
      <c r="AL47" s="4">
        <v>22.4</v>
      </c>
      <c r="AM47" s="4">
        <v>12.3</v>
      </c>
      <c r="AN47" s="4">
        <v>12.7</v>
      </c>
      <c r="AO47" s="4">
        <v>8.9</v>
      </c>
      <c r="AP47" s="4">
        <v>14.3</v>
      </c>
      <c r="AQ47" s="4">
        <v>11.4</v>
      </c>
      <c r="AR47" s="4">
        <v>23.7</v>
      </c>
      <c r="AS47" s="4">
        <v>29.8</v>
      </c>
      <c r="AT47" s="4">
        <v>12.1</v>
      </c>
      <c r="AU47" s="4">
        <v>0</v>
      </c>
      <c r="AV47" s="4">
        <v>8.8000000000000007</v>
      </c>
      <c r="AW47" s="4">
        <v>9.1</v>
      </c>
      <c r="AX47" s="4">
        <v>31.5</v>
      </c>
      <c r="AY47" s="4">
        <v>28.7</v>
      </c>
      <c r="AZ47" s="4">
        <v>12.3</v>
      </c>
      <c r="BA47" s="4">
        <v>14.2</v>
      </c>
      <c r="BB47" s="4">
        <v>11.4</v>
      </c>
      <c r="BC47" s="3">
        <v>9.1999999999999993</v>
      </c>
      <c r="BD47" s="3">
        <v>11.4</v>
      </c>
      <c r="BE47" s="3">
        <v>10.3</v>
      </c>
      <c r="BF47" s="4">
        <v>11.1</v>
      </c>
      <c r="BG47" s="4">
        <v>11</v>
      </c>
      <c r="BH47" s="4">
        <v>11</v>
      </c>
      <c r="BI47" s="3">
        <v>8.9</v>
      </c>
      <c r="BJ47" s="10">
        <f t="shared" si="1"/>
        <v>840.40000000000009</v>
      </c>
      <c r="BO47" s="4">
        <v>6.7</v>
      </c>
    </row>
    <row r="48" spans="1:67">
      <c r="A48" s="5" t="s">
        <v>200</v>
      </c>
      <c r="B48" s="3">
        <v>4</v>
      </c>
      <c r="C48" s="4">
        <v>3.9</v>
      </c>
      <c r="D48" s="4">
        <v>9</v>
      </c>
      <c r="E48" s="4">
        <v>11</v>
      </c>
      <c r="F48" s="4">
        <v>17.2</v>
      </c>
      <c r="G48" s="4">
        <v>1.1000000000000001</v>
      </c>
      <c r="H48" s="4">
        <v>4.8</v>
      </c>
      <c r="I48" s="4">
        <v>1.7</v>
      </c>
      <c r="J48" s="4">
        <v>1.1000000000000001</v>
      </c>
      <c r="K48" s="3">
        <v>1.1000000000000001</v>
      </c>
      <c r="L48" s="3">
        <v>3.6</v>
      </c>
      <c r="M48" s="3">
        <v>0.7</v>
      </c>
      <c r="N48" s="3">
        <v>1</v>
      </c>
      <c r="O48" s="4">
        <v>19.100000000000001</v>
      </c>
      <c r="P48" s="4">
        <v>3.7</v>
      </c>
      <c r="Q48" s="4">
        <v>1</v>
      </c>
      <c r="R48" s="4">
        <v>3.4</v>
      </c>
      <c r="S48" s="4">
        <v>17.100000000000001</v>
      </c>
      <c r="T48" s="4">
        <v>6.9</v>
      </c>
      <c r="U48" s="4">
        <v>3.4</v>
      </c>
      <c r="V48" s="4">
        <v>10.1</v>
      </c>
      <c r="W48" s="4">
        <v>4.5</v>
      </c>
      <c r="X48" s="4">
        <v>8.6</v>
      </c>
      <c r="Y48" s="4">
        <v>0.8</v>
      </c>
      <c r="Z48" s="4">
        <v>13</v>
      </c>
      <c r="AA48" s="4">
        <v>18.600000000000001</v>
      </c>
      <c r="AB48" s="4">
        <v>1</v>
      </c>
      <c r="AC48" s="4">
        <v>2.9</v>
      </c>
      <c r="AD48" s="4">
        <v>9.5</v>
      </c>
      <c r="AE48" s="4">
        <v>9.1999999999999993</v>
      </c>
      <c r="AF48" s="4">
        <v>6.8</v>
      </c>
      <c r="AG48" s="4">
        <v>4</v>
      </c>
      <c r="AH48" s="4">
        <v>11.1</v>
      </c>
      <c r="AI48" s="4">
        <v>17.2</v>
      </c>
      <c r="AJ48" s="4">
        <v>4.0999999999999996</v>
      </c>
      <c r="AK48" s="4">
        <v>19.2</v>
      </c>
      <c r="AL48" s="4">
        <v>17.7</v>
      </c>
      <c r="AM48" s="3">
        <v>12.2</v>
      </c>
      <c r="AN48" s="3">
        <v>6.5</v>
      </c>
      <c r="AO48" s="4">
        <v>8.5</v>
      </c>
      <c r="AP48" s="4">
        <v>5.5</v>
      </c>
      <c r="AQ48" s="4">
        <v>4.2</v>
      </c>
      <c r="AR48" s="4">
        <v>14.9</v>
      </c>
      <c r="AS48" s="4">
        <v>20.6</v>
      </c>
      <c r="AT48" s="4">
        <v>4.2</v>
      </c>
      <c r="AU48" s="4">
        <v>8.8000000000000007</v>
      </c>
      <c r="AV48" s="4">
        <v>0</v>
      </c>
      <c r="AW48" s="4">
        <v>3</v>
      </c>
      <c r="AX48" s="4">
        <v>22.7</v>
      </c>
      <c r="AY48" s="4">
        <v>18.8</v>
      </c>
      <c r="AZ48" s="4">
        <v>3.5</v>
      </c>
      <c r="BA48" s="4">
        <v>5.3</v>
      </c>
      <c r="BB48" s="4">
        <v>4.2</v>
      </c>
      <c r="BC48" s="3">
        <v>3.6</v>
      </c>
      <c r="BD48" s="3">
        <v>4.2</v>
      </c>
      <c r="BE48" s="3">
        <v>3.7</v>
      </c>
      <c r="BF48" s="4">
        <v>3</v>
      </c>
      <c r="BG48" s="4">
        <v>3.5</v>
      </c>
      <c r="BH48" s="4">
        <v>3.5</v>
      </c>
      <c r="BI48" s="3">
        <v>9.5</v>
      </c>
      <c r="BJ48" s="10">
        <f t="shared" si="1"/>
        <v>437.5</v>
      </c>
      <c r="BO48" s="4">
        <v>8.9</v>
      </c>
    </row>
    <row r="49" spans="1:67">
      <c r="A49" s="5" t="s">
        <v>201</v>
      </c>
      <c r="B49" s="3">
        <v>6.9</v>
      </c>
      <c r="C49" s="4">
        <v>5.9</v>
      </c>
      <c r="D49" s="4">
        <v>9.9</v>
      </c>
      <c r="E49" s="4">
        <v>14.1</v>
      </c>
      <c r="F49" s="4">
        <v>19.600000000000001</v>
      </c>
      <c r="G49" s="4">
        <v>4</v>
      </c>
      <c r="H49" s="4">
        <v>6.3</v>
      </c>
      <c r="I49" s="4">
        <v>4.5999999999999996</v>
      </c>
      <c r="J49" s="4">
        <v>4</v>
      </c>
      <c r="K49" s="3">
        <v>3</v>
      </c>
      <c r="L49" s="3">
        <v>6.4</v>
      </c>
      <c r="M49" s="3">
        <v>3.5</v>
      </c>
      <c r="N49" s="3">
        <v>4</v>
      </c>
      <c r="O49" s="4">
        <v>21.5</v>
      </c>
      <c r="P49" s="4">
        <v>7.5</v>
      </c>
      <c r="Q49" s="4">
        <v>4.0999999999999996</v>
      </c>
      <c r="R49" s="4">
        <v>8.5</v>
      </c>
      <c r="S49" s="4">
        <v>19.399999999999999</v>
      </c>
      <c r="T49" s="4">
        <v>9.8000000000000007</v>
      </c>
      <c r="U49" s="4">
        <v>8.4</v>
      </c>
      <c r="V49" s="4">
        <v>13</v>
      </c>
      <c r="W49" s="4">
        <v>5.5</v>
      </c>
      <c r="X49" s="4">
        <v>11.4</v>
      </c>
      <c r="Y49" s="4">
        <v>3.9</v>
      </c>
      <c r="Z49" s="4">
        <v>15.9</v>
      </c>
      <c r="AA49" s="4">
        <v>20.2</v>
      </c>
      <c r="AB49" s="4">
        <v>4</v>
      </c>
      <c r="AC49" s="4">
        <v>5.8</v>
      </c>
      <c r="AD49" s="4">
        <v>6.9</v>
      </c>
      <c r="AE49" s="4">
        <v>9.5</v>
      </c>
      <c r="AF49" s="4">
        <v>9.9</v>
      </c>
      <c r="AG49" s="4">
        <v>6</v>
      </c>
      <c r="AH49" s="4">
        <v>12.2</v>
      </c>
      <c r="AI49" s="4">
        <v>19.600000000000001</v>
      </c>
      <c r="AJ49" s="4">
        <v>7</v>
      </c>
      <c r="AK49" s="4">
        <v>19.600000000000001</v>
      </c>
      <c r="AL49" s="4">
        <v>18.7</v>
      </c>
      <c r="AM49" s="4">
        <v>13.8</v>
      </c>
      <c r="AN49" s="4">
        <v>4.4000000000000004</v>
      </c>
      <c r="AO49" s="4">
        <v>11</v>
      </c>
      <c r="AP49" s="4">
        <v>8</v>
      </c>
      <c r="AQ49" s="4">
        <v>5.5</v>
      </c>
      <c r="AR49" s="4">
        <v>17.3</v>
      </c>
      <c r="AS49" s="4">
        <v>21.4</v>
      </c>
      <c r="AT49" s="4">
        <v>8.1999999999999993</v>
      </c>
      <c r="AU49" s="4">
        <v>9.1</v>
      </c>
      <c r="AV49" s="4">
        <v>3</v>
      </c>
      <c r="AW49" s="4">
        <v>0</v>
      </c>
      <c r="AX49" s="4">
        <v>2.8</v>
      </c>
      <c r="AY49" s="4">
        <v>21.2</v>
      </c>
      <c r="AZ49" s="4">
        <v>6.3</v>
      </c>
      <c r="BA49" s="4">
        <v>6.4</v>
      </c>
      <c r="BB49" s="4">
        <v>8.1</v>
      </c>
      <c r="BC49" s="3">
        <v>7</v>
      </c>
      <c r="BD49" s="3">
        <v>8.1</v>
      </c>
      <c r="BE49" s="3">
        <v>7.5</v>
      </c>
      <c r="BF49" s="4">
        <v>6.3</v>
      </c>
      <c r="BG49" s="4">
        <v>7.4</v>
      </c>
      <c r="BH49" s="4">
        <v>7.4</v>
      </c>
      <c r="BI49" s="3">
        <v>14.4</v>
      </c>
      <c r="BJ49" s="10">
        <f t="shared" si="1"/>
        <v>550.69999999999993</v>
      </c>
      <c r="BO49" s="4">
        <v>9.5</v>
      </c>
    </row>
    <row r="50" spans="1:67">
      <c r="A50" s="5" t="s">
        <v>202</v>
      </c>
      <c r="B50" s="3">
        <v>27.1</v>
      </c>
      <c r="C50" s="4">
        <v>25.7</v>
      </c>
      <c r="D50" s="4">
        <v>32.1</v>
      </c>
      <c r="E50" s="4">
        <v>33.200000000000003</v>
      </c>
      <c r="F50" s="4">
        <v>27.3</v>
      </c>
      <c r="G50" s="4">
        <v>18.899999999999999</v>
      </c>
      <c r="H50" s="4">
        <v>15.3</v>
      </c>
      <c r="I50" s="4">
        <v>20.9</v>
      </c>
      <c r="J50" s="4">
        <v>18.899999999999999</v>
      </c>
      <c r="K50" s="3">
        <v>21.4</v>
      </c>
      <c r="L50" s="3">
        <v>18.8</v>
      </c>
      <c r="M50" s="3">
        <v>18.5</v>
      </c>
      <c r="N50" s="3">
        <v>18.2</v>
      </c>
      <c r="O50" s="4">
        <v>28.9</v>
      </c>
      <c r="P50" s="4">
        <v>25.4</v>
      </c>
      <c r="Q50" s="4">
        <v>18.2</v>
      </c>
      <c r="R50" s="4">
        <v>26.1</v>
      </c>
      <c r="S50" s="4">
        <v>27.5</v>
      </c>
      <c r="T50" s="4">
        <v>30</v>
      </c>
      <c r="U50" s="4">
        <v>26.1</v>
      </c>
      <c r="V50" s="4">
        <v>28.4</v>
      </c>
      <c r="W50" s="4">
        <v>15.9</v>
      </c>
      <c r="X50" s="4">
        <v>22.7</v>
      </c>
      <c r="Y50" s="4">
        <v>19.2</v>
      </c>
      <c r="Z50" s="4">
        <v>15.9</v>
      </c>
      <c r="AA50" s="4">
        <v>2.4</v>
      </c>
      <c r="AB50" s="4">
        <v>18.2</v>
      </c>
      <c r="AC50" s="4">
        <v>19</v>
      </c>
      <c r="AD50" s="4">
        <v>19.8</v>
      </c>
      <c r="AE50" s="4">
        <v>32.6</v>
      </c>
      <c r="AF50" s="4">
        <v>30.1</v>
      </c>
      <c r="AG50" s="4">
        <v>25.8</v>
      </c>
      <c r="AH50" s="4">
        <v>9.4</v>
      </c>
      <c r="AI50" s="4">
        <v>32.4</v>
      </c>
      <c r="AJ50" s="4">
        <v>27.2</v>
      </c>
      <c r="AK50" s="4">
        <v>4.4000000000000004</v>
      </c>
      <c r="AL50" s="4">
        <v>26.7</v>
      </c>
      <c r="AM50" s="4">
        <v>33.200000000000003</v>
      </c>
      <c r="AN50" s="4">
        <v>22.9</v>
      </c>
      <c r="AO50" s="4">
        <v>31.6</v>
      </c>
      <c r="AP50" s="4">
        <v>24.5</v>
      </c>
      <c r="AQ50" s="4">
        <v>16.100000000000001</v>
      </c>
      <c r="AR50" s="4">
        <v>17.399999999999999</v>
      </c>
      <c r="AS50" s="4">
        <v>1.3</v>
      </c>
      <c r="AT50" s="4">
        <v>27</v>
      </c>
      <c r="AU50" s="4">
        <v>31.5</v>
      </c>
      <c r="AV50" s="4">
        <v>22.7</v>
      </c>
      <c r="AW50" s="4">
        <v>2.8</v>
      </c>
      <c r="AX50" s="4">
        <v>0</v>
      </c>
      <c r="AY50" s="4">
        <v>28.6</v>
      </c>
      <c r="AZ50" s="4">
        <v>26.6</v>
      </c>
      <c r="BA50" s="4">
        <v>18.8</v>
      </c>
      <c r="BB50" s="4">
        <v>26.1</v>
      </c>
      <c r="BC50" s="3">
        <v>23.2</v>
      </c>
      <c r="BD50" s="3">
        <v>26.1</v>
      </c>
      <c r="BE50" s="3">
        <v>25.4</v>
      </c>
      <c r="BF50" s="4">
        <v>24.2</v>
      </c>
      <c r="BG50" s="4">
        <v>25.4</v>
      </c>
      <c r="BH50" s="4">
        <v>25.4</v>
      </c>
      <c r="BI50" s="3">
        <v>32.4</v>
      </c>
      <c r="BJ50" s="10">
        <f t="shared" si="1"/>
        <v>1309.3999999999999</v>
      </c>
      <c r="BO50" s="4">
        <v>14.4</v>
      </c>
    </row>
    <row r="51" spans="1:67">
      <c r="A51" s="5" t="s">
        <v>203</v>
      </c>
      <c r="B51" s="3">
        <v>17.3</v>
      </c>
      <c r="C51" s="4">
        <v>16.2</v>
      </c>
      <c r="D51" s="4">
        <v>22.8</v>
      </c>
      <c r="E51" s="4">
        <v>18.399999999999999</v>
      </c>
      <c r="F51" s="4">
        <v>1.6</v>
      </c>
      <c r="G51" s="4">
        <v>18.3</v>
      </c>
      <c r="H51" s="4">
        <v>18.600000000000001</v>
      </c>
      <c r="I51" s="4">
        <v>20.2</v>
      </c>
      <c r="J51" s="4">
        <v>18.3</v>
      </c>
      <c r="K51" s="3">
        <v>14.5</v>
      </c>
      <c r="L51" s="3">
        <v>17.2</v>
      </c>
      <c r="M51" s="3">
        <v>14.2</v>
      </c>
      <c r="N51" s="3">
        <v>14.4</v>
      </c>
      <c r="O51" s="4">
        <v>0.3</v>
      </c>
      <c r="P51" s="4">
        <v>12.8</v>
      </c>
      <c r="Q51" s="4">
        <v>18.899999999999999</v>
      </c>
      <c r="R51" s="4">
        <v>16.600000000000001</v>
      </c>
      <c r="S51" s="4">
        <v>1.8</v>
      </c>
      <c r="T51" s="4">
        <v>20.9</v>
      </c>
      <c r="U51" s="4">
        <v>16.600000000000001</v>
      </c>
      <c r="V51" s="4">
        <v>8</v>
      </c>
      <c r="W51" s="4">
        <v>19.3</v>
      </c>
      <c r="X51" s="4">
        <v>5.0999999999999996</v>
      </c>
      <c r="Y51" s="4">
        <v>18.5</v>
      </c>
      <c r="Z51" s="4">
        <v>13.1</v>
      </c>
      <c r="AA51" s="4">
        <v>28</v>
      </c>
      <c r="AB51" s="4">
        <v>14.4</v>
      </c>
      <c r="AC51" s="4">
        <v>15.9</v>
      </c>
      <c r="AD51" s="4">
        <v>24.2</v>
      </c>
      <c r="AE51" s="4">
        <v>23.1</v>
      </c>
      <c r="AF51" s="4">
        <v>21</v>
      </c>
      <c r="AG51" s="4">
        <v>16.3</v>
      </c>
      <c r="AH51" s="4">
        <v>19.399999999999999</v>
      </c>
      <c r="AI51" s="4">
        <v>2.2000000000000002</v>
      </c>
      <c r="AJ51" s="4">
        <v>17.899999999999999</v>
      </c>
      <c r="AK51" s="4">
        <v>26.4</v>
      </c>
      <c r="AL51" s="4">
        <v>0.4</v>
      </c>
      <c r="AM51" s="4">
        <v>17</v>
      </c>
      <c r="AN51" s="4">
        <v>23.5</v>
      </c>
      <c r="AO51" s="4">
        <v>20.399999999999999</v>
      </c>
      <c r="AP51" s="4">
        <v>8.6999999999999993</v>
      </c>
      <c r="AQ51" s="4">
        <v>17.8</v>
      </c>
      <c r="AR51" s="4">
        <v>11.3</v>
      </c>
      <c r="AS51" s="4">
        <v>29.2</v>
      </c>
      <c r="AT51" s="4">
        <v>17.2</v>
      </c>
      <c r="AU51" s="4">
        <v>28.7</v>
      </c>
      <c r="AV51" s="4">
        <v>18.8</v>
      </c>
      <c r="AW51" s="4">
        <v>21.2</v>
      </c>
      <c r="AX51" s="4">
        <v>28.6</v>
      </c>
      <c r="AY51" s="4">
        <v>0</v>
      </c>
      <c r="AZ51" s="4">
        <v>17.3</v>
      </c>
      <c r="BA51" s="4">
        <v>16</v>
      </c>
      <c r="BB51" s="4">
        <v>13.5</v>
      </c>
      <c r="BC51" s="3">
        <v>15</v>
      </c>
      <c r="BD51" s="3">
        <v>13.4</v>
      </c>
      <c r="BE51" s="3">
        <v>12.8</v>
      </c>
      <c r="BF51" s="4">
        <v>11.6</v>
      </c>
      <c r="BG51" s="4">
        <v>12.7</v>
      </c>
      <c r="BH51" s="4">
        <v>12.7</v>
      </c>
      <c r="BI51" s="3">
        <v>19.899999999999999</v>
      </c>
      <c r="BJ51" s="10">
        <f t="shared" si="1"/>
        <v>940.50000000000011</v>
      </c>
      <c r="BO51" s="4">
        <v>32.4</v>
      </c>
    </row>
    <row r="52" spans="1:67">
      <c r="A52" s="5" t="s">
        <v>204</v>
      </c>
      <c r="B52" s="3">
        <v>0.6</v>
      </c>
      <c r="C52" s="4">
        <v>2.1</v>
      </c>
      <c r="D52" s="4">
        <v>6.1</v>
      </c>
      <c r="E52" s="4">
        <v>8.1</v>
      </c>
      <c r="F52" s="4">
        <v>17.899999999999999</v>
      </c>
      <c r="G52" s="4">
        <v>4</v>
      </c>
      <c r="H52" s="4">
        <v>7.5</v>
      </c>
      <c r="I52" s="4">
        <v>2.5</v>
      </c>
      <c r="J52" s="4">
        <v>4</v>
      </c>
      <c r="K52" s="3">
        <v>4.5</v>
      </c>
      <c r="L52" s="3">
        <v>7.3</v>
      </c>
      <c r="M52" s="3">
        <v>4.2</v>
      </c>
      <c r="N52" s="3">
        <v>4.5</v>
      </c>
      <c r="O52" s="4">
        <v>17</v>
      </c>
      <c r="P52" s="4">
        <v>1.8</v>
      </c>
      <c r="Q52" s="4">
        <v>4.5</v>
      </c>
      <c r="R52" s="4">
        <v>2.4</v>
      </c>
      <c r="S52" s="4">
        <v>18.100000000000001</v>
      </c>
      <c r="T52" s="4">
        <v>4</v>
      </c>
      <c r="U52" s="4">
        <v>2.4</v>
      </c>
      <c r="V52" s="4">
        <v>10.3</v>
      </c>
      <c r="W52" s="4">
        <v>10.9</v>
      </c>
      <c r="X52" s="4">
        <v>9.8000000000000007</v>
      </c>
      <c r="Y52" s="4">
        <v>3.9</v>
      </c>
      <c r="Z52" s="4">
        <v>13.5</v>
      </c>
      <c r="AA52" s="4">
        <v>26.3</v>
      </c>
      <c r="AB52" s="4">
        <v>4.5</v>
      </c>
      <c r="AC52" s="4">
        <v>6.7</v>
      </c>
      <c r="AD52" s="4">
        <v>13.1</v>
      </c>
      <c r="AE52" s="4">
        <v>12.5</v>
      </c>
      <c r="AF52" s="4">
        <v>4.0999999999999996</v>
      </c>
      <c r="AG52" s="4">
        <v>2</v>
      </c>
      <c r="AH52" s="4">
        <v>17.8</v>
      </c>
      <c r="AI52" s="4">
        <v>18.5</v>
      </c>
      <c r="AJ52" s="4">
        <v>1.1000000000000001</v>
      </c>
      <c r="AK52" s="4">
        <v>27.5</v>
      </c>
      <c r="AL52" s="4">
        <v>17.5</v>
      </c>
      <c r="AM52" s="4">
        <v>7.8</v>
      </c>
      <c r="AN52" s="4">
        <v>9.9</v>
      </c>
      <c r="AO52" s="4">
        <v>5.2</v>
      </c>
      <c r="AP52" s="4">
        <v>6.1</v>
      </c>
      <c r="AQ52" s="4">
        <v>7.5</v>
      </c>
      <c r="AR52" s="4">
        <v>14.8</v>
      </c>
      <c r="AS52" s="4">
        <v>27.2</v>
      </c>
      <c r="AT52" s="4">
        <v>0.1</v>
      </c>
      <c r="AU52" s="4">
        <v>12.3</v>
      </c>
      <c r="AV52" s="4">
        <v>3.5</v>
      </c>
      <c r="AW52" s="4">
        <v>6.3</v>
      </c>
      <c r="AX52" s="4">
        <v>26.6</v>
      </c>
      <c r="AY52" s="4">
        <v>17.3</v>
      </c>
      <c r="AZ52" s="4">
        <v>0</v>
      </c>
      <c r="BA52" s="4">
        <v>7.3</v>
      </c>
      <c r="BB52" s="4">
        <v>2.2999999999999998</v>
      </c>
      <c r="BC52" s="3">
        <v>0.3</v>
      </c>
      <c r="BD52" s="3">
        <v>2.2999999999999998</v>
      </c>
      <c r="BE52" s="3">
        <v>1.8</v>
      </c>
      <c r="BF52" s="4">
        <v>3.3</v>
      </c>
      <c r="BG52" s="4">
        <v>1.8</v>
      </c>
      <c r="BH52" s="4">
        <v>1.8</v>
      </c>
      <c r="BI52" s="3">
        <v>6.6</v>
      </c>
      <c r="BJ52" s="10">
        <f t="shared" si="1"/>
        <v>489.00000000000023</v>
      </c>
      <c r="BO52" s="4">
        <v>19.899999999999999</v>
      </c>
    </row>
    <row r="53" spans="1:67">
      <c r="A53" s="5" t="s">
        <v>205</v>
      </c>
      <c r="B53" s="3">
        <v>8.8000000000000007</v>
      </c>
      <c r="C53" s="4">
        <v>7.4</v>
      </c>
      <c r="D53" s="4">
        <v>14.1</v>
      </c>
      <c r="E53" s="4">
        <v>14</v>
      </c>
      <c r="F53" s="4">
        <v>14.4</v>
      </c>
      <c r="G53" s="4">
        <v>3.3</v>
      </c>
      <c r="H53" s="4">
        <v>5.0999999999999996</v>
      </c>
      <c r="I53" s="4">
        <v>6.8</v>
      </c>
      <c r="J53" s="4">
        <v>3.3</v>
      </c>
      <c r="K53" s="4">
        <v>3.2</v>
      </c>
      <c r="L53" s="4">
        <v>0.1</v>
      </c>
      <c r="M53" s="4">
        <v>2.9</v>
      </c>
      <c r="N53" s="4">
        <v>3.1</v>
      </c>
      <c r="O53" s="4">
        <v>15</v>
      </c>
      <c r="P53" s="4">
        <v>7.5</v>
      </c>
      <c r="Q53" s="4">
        <v>4</v>
      </c>
      <c r="R53" s="4">
        <v>7.8</v>
      </c>
      <c r="S53" s="4">
        <v>14.2</v>
      </c>
      <c r="T53" s="4">
        <v>10.199999999999999</v>
      </c>
      <c r="U53" s="4">
        <v>7.8</v>
      </c>
      <c r="V53" s="4">
        <v>10.9</v>
      </c>
      <c r="W53" s="4">
        <v>4.3</v>
      </c>
      <c r="X53" s="4">
        <v>9.1999999999999993</v>
      </c>
      <c r="Y53" s="4">
        <v>3.5</v>
      </c>
      <c r="Z53" s="4">
        <v>9.4</v>
      </c>
      <c r="AA53" s="4">
        <v>18.899999999999999</v>
      </c>
      <c r="AB53" s="4">
        <v>3.1</v>
      </c>
      <c r="AC53" s="4">
        <v>0.6</v>
      </c>
      <c r="AD53" s="4">
        <v>9.3000000000000007</v>
      </c>
      <c r="AE53" s="4">
        <v>14.3</v>
      </c>
      <c r="AF53" s="4">
        <v>10.3</v>
      </c>
      <c r="AG53" s="4">
        <v>7.5</v>
      </c>
      <c r="AH53" s="4">
        <v>10.9</v>
      </c>
      <c r="AI53" s="4">
        <v>14.4</v>
      </c>
      <c r="AJ53" s="4">
        <v>7.6</v>
      </c>
      <c r="AK53" s="4">
        <v>19.600000000000001</v>
      </c>
      <c r="AL53" s="4">
        <v>14.1</v>
      </c>
      <c r="AM53" s="4">
        <v>14.8</v>
      </c>
      <c r="AN53" s="4">
        <v>8.1999999999999993</v>
      </c>
      <c r="AO53" s="4">
        <v>13.1</v>
      </c>
      <c r="AP53" s="4">
        <v>5.9</v>
      </c>
      <c r="AQ53" s="4">
        <v>3.8</v>
      </c>
      <c r="AR53" s="4">
        <v>11.4</v>
      </c>
      <c r="AS53" s="4">
        <v>19.399999999999999</v>
      </c>
      <c r="AT53" s="4">
        <v>7.2</v>
      </c>
      <c r="AU53" s="4">
        <v>14.2</v>
      </c>
      <c r="AV53" s="4">
        <v>5.3</v>
      </c>
      <c r="AW53" s="4">
        <v>6.4</v>
      </c>
      <c r="AX53" s="4">
        <v>18.8</v>
      </c>
      <c r="AY53" s="4">
        <v>16</v>
      </c>
      <c r="AZ53" s="4">
        <v>7.3</v>
      </c>
      <c r="BA53" s="4">
        <v>0</v>
      </c>
      <c r="BB53" s="4">
        <v>8.1</v>
      </c>
      <c r="BC53" s="3">
        <v>8.6999999999999993</v>
      </c>
      <c r="BD53" s="3">
        <v>8.1</v>
      </c>
      <c r="BE53" s="3">
        <v>7.5</v>
      </c>
      <c r="BF53" s="4">
        <v>6.3</v>
      </c>
      <c r="BG53" s="4">
        <v>7.4</v>
      </c>
      <c r="BH53" s="4">
        <v>7.4</v>
      </c>
      <c r="BI53" s="3">
        <v>14.4</v>
      </c>
      <c r="BJ53" s="10">
        <f t="shared" si="1"/>
        <v>526.20000000000005</v>
      </c>
      <c r="BO53" s="4">
        <v>6.6</v>
      </c>
    </row>
    <row r="54" spans="1:67">
      <c r="A54" s="5" t="s">
        <v>216</v>
      </c>
      <c r="B54" s="3">
        <v>2.1</v>
      </c>
      <c r="C54" s="4">
        <v>0.6</v>
      </c>
      <c r="D54" s="4">
        <v>8.1999999999999993</v>
      </c>
      <c r="E54" s="4">
        <v>8.1999999999999993</v>
      </c>
      <c r="F54" s="4">
        <v>17.600000000000001</v>
      </c>
      <c r="G54" s="4">
        <v>3.8</v>
      </c>
      <c r="H54" s="4">
        <v>5.7</v>
      </c>
      <c r="I54" s="4">
        <v>3.9</v>
      </c>
      <c r="J54" s="4">
        <v>3.9</v>
      </c>
      <c r="K54" s="4">
        <v>4.4000000000000004</v>
      </c>
      <c r="L54" s="4">
        <v>8.6999999999999993</v>
      </c>
      <c r="M54" s="4">
        <v>4.0999999999999996</v>
      </c>
      <c r="N54" s="4">
        <v>4.3</v>
      </c>
      <c r="O54" s="4">
        <v>13.3</v>
      </c>
      <c r="P54" s="4">
        <v>2.2000000000000002</v>
      </c>
      <c r="Q54" s="4">
        <v>4.5</v>
      </c>
      <c r="R54" s="4">
        <v>0.1</v>
      </c>
      <c r="S54" s="4">
        <v>15.2</v>
      </c>
      <c r="T54" s="4">
        <v>5.9</v>
      </c>
      <c r="U54" s="4">
        <v>0.1</v>
      </c>
      <c r="V54" s="4">
        <v>9.3000000000000007</v>
      </c>
      <c r="W54" s="4">
        <v>11</v>
      </c>
      <c r="X54" s="4">
        <v>8.3000000000000007</v>
      </c>
      <c r="Y54" s="4">
        <v>3.9</v>
      </c>
      <c r="Z54" s="4">
        <v>13</v>
      </c>
      <c r="AA54" s="4">
        <v>25.6</v>
      </c>
      <c r="AB54" s="4">
        <v>4.3</v>
      </c>
      <c r="AC54" s="4">
        <v>8.6999999999999993</v>
      </c>
      <c r="AD54" s="4">
        <v>8.9</v>
      </c>
      <c r="AE54" s="4">
        <v>11.7</v>
      </c>
      <c r="AF54" s="4">
        <v>6</v>
      </c>
      <c r="AG54" s="4">
        <v>0.3</v>
      </c>
      <c r="AH54" s="4">
        <v>17.3</v>
      </c>
      <c r="AI54" s="4">
        <v>17.3</v>
      </c>
      <c r="AJ54" s="4">
        <v>3.2</v>
      </c>
      <c r="AK54" s="4">
        <v>27</v>
      </c>
      <c r="AL54" s="4">
        <v>13.1</v>
      </c>
      <c r="AM54" s="4">
        <v>8</v>
      </c>
      <c r="AN54" s="4">
        <v>9.8000000000000007</v>
      </c>
      <c r="AO54" s="4">
        <v>6.9</v>
      </c>
      <c r="AP54" s="4">
        <v>4.9000000000000004</v>
      </c>
      <c r="AQ54" s="4">
        <v>11.3</v>
      </c>
      <c r="AR54" s="4">
        <v>14.4</v>
      </c>
      <c r="AS54" s="4">
        <v>27.1</v>
      </c>
      <c r="AT54" s="4">
        <v>2.2999999999999998</v>
      </c>
      <c r="AU54" s="4">
        <v>11.4</v>
      </c>
      <c r="AV54" s="4">
        <v>4.2</v>
      </c>
      <c r="AW54" s="4">
        <v>8.1</v>
      </c>
      <c r="AX54" s="4">
        <v>26.1</v>
      </c>
      <c r="AY54" s="4">
        <v>13.5</v>
      </c>
      <c r="AZ54" s="4">
        <v>2.2999999999999998</v>
      </c>
      <c r="BA54" s="4">
        <v>8.1</v>
      </c>
      <c r="BB54" s="4" t="s">
        <v>217</v>
      </c>
      <c r="BC54" s="3">
        <v>2.2000000000000002</v>
      </c>
      <c r="BD54" s="3">
        <v>0.1</v>
      </c>
      <c r="BE54" s="3">
        <v>2.2000000000000002</v>
      </c>
      <c r="BF54" s="4">
        <v>2.2999999999999998</v>
      </c>
      <c r="BG54" s="4">
        <v>0.7</v>
      </c>
      <c r="BH54" s="4">
        <v>0.7</v>
      </c>
      <c r="BI54" s="3">
        <v>8.4</v>
      </c>
      <c r="BJ54" s="10">
        <f t="shared" si="1"/>
        <v>472.3</v>
      </c>
      <c r="BO54" s="4">
        <v>14.4</v>
      </c>
    </row>
    <row r="55" spans="1:67" s="1" customFormat="1">
      <c r="A55" s="6" t="s">
        <v>207</v>
      </c>
      <c r="B55" s="3">
        <v>0.1</v>
      </c>
      <c r="C55" s="3">
        <v>1.7</v>
      </c>
      <c r="D55" s="3">
        <v>6</v>
      </c>
      <c r="E55" s="3">
        <v>8</v>
      </c>
      <c r="F55" s="3">
        <v>18.399999999999999</v>
      </c>
      <c r="G55" s="3">
        <v>4.7</v>
      </c>
      <c r="H55" s="3">
        <v>5.8</v>
      </c>
      <c r="I55" s="3">
        <v>1.6</v>
      </c>
      <c r="J55" s="3">
        <v>4.3</v>
      </c>
      <c r="K55" s="3">
        <v>4.2</v>
      </c>
      <c r="L55" s="3">
        <v>9.5</v>
      </c>
      <c r="M55" s="3">
        <v>4</v>
      </c>
      <c r="N55" s="3">
        <v>4.2</v>
      </c>
      <c r="O55" s="3">
        <v>15</v>
      </c>
      <c r="P55" s="3">
        <v>1.5</v>
      </c>
      <c r="Q55" s="3">
        <v>4.5999999999999996</v>
      </c>
      <c r="R55" s="3">
        <v>2.7</v>
      </c>
      <c r="S55" s="3">
        <v>14.4</v>
      </c>
      <c r="T55" s="3">
        <v>3.7</v>
      </c>
      <c r="U55" s="3">
        <v>2.1</v>
      </c>
      <c r="V55" s="3">
        <v>10.3</v>
      </c>
      <c r="W55" s="3">
        <v>7.7</v>
      </c>
      <c r="X55" s="3">
        <v>9.3000000000000007</v>
      </c>
      <c r="Y55" s="3">
        <v>4.4000000000000004</v>
      </c>
      <c r="Z55" s="3">
        <v>13.8</v>
      </c>
      <c r="AA55" s="3">
        <v>22</v>
      </c>
      <c r="AB55" s="3">
        <v>5.0999999999999996</v>
      </c>
      <c r="AC55" s="3">
        <v>4.7</v>
      </c>
      <c r="AD55" s="3">
        <v>8.8000000000000007</v>
      </c>
      <c r="AE55" s="3">
        <v>9.5</v>
      </c>
      <c r="AF55" s="3">
        <v>3.8</v>
      </c>
      <c r="AG55" s="3">
        <v>1.9</v>
      </c>
      <c r="AH55" s="3">
        <v>18</v>
      </c>
      <c r="AI55" s="3">
        <v>18</v>
      </c>
      <c r="AJ55" s="3">
        <v>1.2</v>
      </c>
      <c r="AK55" s="3">
        <v>27.2</v>
      </c>
      <c r="AL55" s="3">
        <v>12</v>
      </c>
      <c r="AM55" s="3">
        <v>7.7</v>
      </c>
      <c r="AN55" s="3">
        <v>4.8</v>
      </c>
      <c r="AO55" s="3">
        <v>5</v>
      </c>
      <c r="AP55" s="3">
        <v>5.7</v>
      </c>
      <c r="AQ55" s="3">
        <v>7.3</v>
      </c>
      <c r="AR55" s="3">
        <v>15.2</v>
      </c>
      <c r="AS55" s="3">
        <v>23.2</v>
      </c>
      <c r="AT55" s="3">
        <v>0.3</v>
      </c>
      <c r="AU55" s="3">
        <v>9.1999999999999993</v>
      </c>
      <c r="AV55" s="3">
        <v>3.6</v>
      </c>
      <c r="AW55" s="3">
        <v>7</v>
      </c>
      <c r="AX55" s="3">
        <v>23.2</v>
      </c>
      <c r="AY55" s="3">
        <v>15</v>
      </c>
      <c r="AZ55" s="3">
        <v>0.3</v>
      </c>
      <c r="BA55" s="3">
        <v>8.6999999999999993</v>
      </c>
      <c r="BB55" s="3">
        <v>2.2000000000000002</v>
      </c>
      <c r="BC55" s="3">
        <v>0</v>
      </c>
      <c r="BD55" s="3">
        <v>2.2000000000000002</v>
      </c>
      <c r="BE55" s="3">
        <v>1.5</v>
      </c>
      <c r="BF55" s="3">
        <v>3</v>
      </c>
      <c r="BG55" s="3">
        <v>1.8</v>
      </c>
      <c r="BH55" s="3">
        <v>1.8</v>
      </c>
      <c r="BI55" s="3">
        <v>6.1</v>
      </c>
      <c r="BJ55" s="10">
        <f t="shared" si="1"/>
        <v>442.90000000000003</v>
      </c>
      <c r="BO55" s="4">
        <v>8.4</v>
      </c>
    </row>
    <row r="56" spans="1:67">
      <c r="A56" s="5" t="s">
        <v>208</v>
      </c>
      <c r="B56" s="3">
        <v>6.8</v>
      </c>
      <c r="C56" s="3">
        <v>6</v>
      </c>
      <c r="D56" s="3">
        <v>11.6</v>
      </c>
      <c r="E56" s="3">
        <v>13.7</v>
      </c>
      <c r="F56" s="3">
        <v>15.5</v>
      </c>
      <c r="G56" s="3">
        <v>3.2</v>
      </c>
      <c r="H56" s="3">
        <v>1</v>
      </c>
      <c r="I56" s="3">
        <v>5.0999999999999996</v>
      </c>
      <c r="J56" s="3">
        <v>3.5</v>
      </c>
      <c r="K56" s="3">
        <v>2.2999999999999998</v>
      </c>
      <c r="L56" s="3">
        <v>2.7</v>
      </c>
      <c r="M56" s="3">
        <v>2.7</v>
      </c>
      <c r="N56" s="4">
        <v>4.3</v>
      </c>
      <c r="O56" s="4">
        <v>13.7</v>
      </c>
      <c r="P56" s="4">
        <v>6.1</v>
      </c>
      <c r="Q56" s="4">
        <v>4.7</v>
      </c>
      <c r="R56" s="4">
        <v>0.1</v>
      </c>
      <c r="S56" s="4">
        <v>13.6</v>
      </c>
      <c r="T56" s="4">
        <v>5.9</v>
      </c>
      <c r="U56" s="4">
        <v>0.1</v>
      </c>
      <c r="V56" s="4">
        <v>9.1999999999999993</v>
      </c>
      <c r="W56" s="4">
        <v>11</v>
      </c>
      <c r="X56" s="4">
        <v>8.3000000000000007</v>
      </c>
      <c r="Y56" s="4">
        <v>3.8</v>
      </c>
      <c r="Z56" s="4">
        <v>12.9</v>
      </c>
      <c r="AA56" s="4">
        <v>25.5</v>
      </c>
      <c r="AB56" s="4">
        <v>4.3</v>
      </c>
      <c r="AC56" s="4">
        <v>8.6999999999999993</v>
      </c>
      <c r="AD56" s="4">
        <v>8.9</v>
      </c>
      <c r="AE56" s="4">
        <v>11.6</v>
      </c>
      <c r="AF56" s="4">
        <v>6</v>
      </c>
      <c r="AG56" s="4">
        <v>0.3</v>
      </c>
      <c r="AH56" s="4">
        <v>17.100000000000001</v>
      </c>
      <c r="AI56" s="4">
        <v>17.3</v>
      </c>
      <c r="AJ56" s="4">
        <v>3.2</v>
      </c>
      <c r="AK56" s="4">
        <v>16.100000000000001</v>
      </c>
      <c r="AL56" s="4">
        <v>13.1</v>
      </c>
      <c r="AM56" s="4">
        <v>8</v>
      </c>
      <c r="AN56" s="3">
        <v>9.8000000000000007</v>
      </c>
      <c r="AO56" s="3">
        <v>6.8</v>
      </c>
      <c r="AP56" s="3">
        <v>4.9000000000000004</v>
      </c>
      <c r="AQ56" s="3">
        <v>11.2</v>
      </c>
      <c r="AR56" s="3">
        <v>14.4</v>
      </c>
      <c r="AS56" s="3">
        <v>27</v>
      </c>
      <c r="AT56" s="3">
        <v>2.2000000000000002</v>
      </c>
      <c r="AU56" s="3">
        <v>11.4</v>
      </c>
      <c r="AV56" s="3">
        <v>4.2</v>
      </c>
      <c r="AW56" s="3">
        <v>8.1</v>
      </c>
      <c r="AX56" s="3">
        <v>26.1</v>
      </c>
      <c r="AY56" s="3">
        <v>13.4</v>
      </c>
      <c r="AZ56" s="3">
        <v>2.2999999999999998</v>
      </c>
      <c r="BA56" s="3">
        <v>8.1</v>
      </c>
      <c r="BB56" s="3">
        <v>0.1</v>
      </c>
      <c r="BC56" s="3">
        <v>2.2000000000000002</v>
      </c>
      <c r="BD56" s="3">
        <v>0</v>
      </c>
      <c r="BE56" s="3">
        <v>6.1</v>
      </c>
      <c r="BF56" s="3">
        <v>5.5</v>
      </c>
      <c r="BG56" s="3">
        <v>5.9</v>
      </c>
      <c r="BH56" s="3">
        <v>5.9</v>
      </c>
      <c r="BI56" s="3">
        <v>15.6</v>
      </c>
      <c r="BJ56" s="10">
        <f t="shared" si="1"/>
        <v>483.5</v>
      </c>
      <c r="BO56" s="3">
        <v>6.1</v>
      </c>
    </row>
    <row r="57" spans="1:67" s="1" customFormat="1">
      <c r="A57" s="6" t="s">
        <v>209</v>
      </c>
      <c r="B57" s="3">
        <v>1.6</v>
      </c>
      <c r="C57" s="3">
        <v>1.6</v>
      </c>
      <c r="D57" s="3">
        <v>6.8</v>
      </c>
      <c r="E57" s="3">
        <v>9.1999999999999993</v>
      </c>
      <c r="F57" s="3">
        <v>12.8</v>
      </c>
      <c r="G57" s="3">
        <v>3.3</v>
      </c>
      <c r="H57" s="3">
        <v>5.0999999999999996</v>
      </c>
      <c r="I57" s="3">
        <v>2.7</v>
      </c>
      <c r="J57" s="3">
        <v>3.4</v>
      </c>
      <c r="K57" s="3">
        <v>3.9</v>
      </c>
      <c r="L57" s="3">
        <v>8</v>
      </c>
      <c r="M57" s="3">
        <v>3.6</v>
      </c>
      <c r="N57" s="3">
        <v>3.8</v>
      </c>
      <c r="O57" s="3">
        <v>13.1</v>
      </c>
      <c r="P57" s="3">
        <v>0</v>
      </c>
      <c r="Q57" s="3">
        <v>4.2</v>
      </c>
      <c r="R57" s="3">
        <v>2.1</v>
      </c>
      <c r="S57" s="3">
        <v>13</v>
      </c>
      <c r="T57" s="3">
        <v>4.7</v>
      </c>
      <c r="U57" s="3">
        <v>2.2000000000000002</v>
      </c>
      <c r="V57" s="3">
        <v>8.9</v>
      </c>
      <c r="W57" s="3">
        <v>10.4</v>
      </c>
      <c r="X57" s="3">
        <v>7.7</v>
      </c>
      <c r="Y57" s="3">
        <v>3.4</v>
      </c>
      <c r="Z57" s="3">
        <v>12.3</v>
      </c>
      <c r="AA57" s="3">
        <v>24.9</v>
      </c>
      <c r="AB57" s="3">
        <v>3.8</v>
      </c>
      <c r="AC57" s="3">
        <v>8</v>
      </c>
      <c r="AD57" s="3">
        <v>8.4</v>
      </c>
      <c r="AE57" s="3">
        <v>10.5</v>
      </c>
      <c r="AF57" s="3">
        <v>4.9000000000000004</v>
      </c>
      <c r="AG57" s="3">
        <v>1.9</v>
      </c>
      <c r="AH57" s="3">
        <v>16.399999999999999</v>
      </c>
      <c r="AI57" s="3">
        <v>16.7</v>
      </c>
      <c r="AJ57" s="3">
        <v>2</v>
      </c>
      <c r="AK57" s="3">
        <v>26.1</v>
      </c>
      <c r="AL57" s="3">
        <v>12.4</v>
      </c>
      <c r="AM57" s="3">
        <v>9</v>
      </c>
      <c r="AN57" s="3">
        <v>9.3000000000000007</v>
      </c>
      <c r="AO57" s="3">
        <v>5</v>
      </c>
      <c r="AP57" s="3">
        <v>4.2</v>
      </c>
      <c r="AQ57" s="3">
        <v>10.6</v>
      </c>
      <c r="AR57" s="3">
        <v>13.7</v>
      </c>
      <c r="AS57" s="3">
        <v>26.4</v>
      </c>
      <c r="AT57" s="3">
        <v>1.8</v>
      </c>
      <c r="AU57" s="3">
        <v>10.3</v>
      </c>
      <c r="AV57" s="3">
        <v>3.7</v>
      </c>
      <c r="AW57" s="3">
        <v>7.5</v>
      </c>
      <c r="AX57" s="3">
        <v>25.4</v>
      </c>
      <c r="AY57" s="3">
        <v>12.8</v>
      </c>
      <c r="AZ57" s="3">
        <v>1.8</v>
      </c>
      <c r="BA57" s="3">
        <v>7.5</v>
      </c>
      <c r="BB57" s="3">
        <v>2.2000000000000002</v>
      </c>
      <c r="BC57" s="3">
        <v>1.5</v>
      </c>
      <c r="BD57" s="3">
        <v>6.1</v>
      </c>
      <c r="BE57" s="3">
        <v>0</v>
      </c>
      <c r="BF57" s="3">
        <v>1.9</v>
      </c>
      <c r="BG57" s="3">
        <v>1.5</v>
      </c>
      <c r="BH57" s="3">
        <v>1.5</v>
      </c>
      <c r="BI57" s="3">
        <v>7.3</v>
      </c>
      <c r="BJ57" s="10">
        <f t="shared" si="1"/>
        <v>447.5</v>
      </c>
      <c r="BO57" s="3">
        <v>15.6</v>
      </c>
    </row>
    <row r="58" spans="1:67">
      <c r="A58" s="5" t="s">
        <v>210</v>
      </c>
      <c r="B58" s="3">
        <v>3.1</v>
      </c>
      <c r="C58" s="3">
        <v>1.7</v>
      </c>
      <c r="D58" s="3">
        <v>8.3000000000000007</v>
      </c>
      <c r="E58" s="3">
        <v>9.3000000000000007</v>
      </c>
      <c r="F58" s="3">
        <v>11.6</v>
      </c>
      <c r="G58" s="3">
        <v>2.6</v>
      </c>
      <c r="H58" s="3">
        <v>4.5</v>
      </c>
      <c r="I58" s="3">
        <v>4.2</v>
      </c>
      <c r="J58" s="3">
        <v>2.7</v>
      </c>
      <c r="K58" s="3">
        <v>3.2</v>
      </c>
      <c r="L58" s="3">
        <v>6.8</v>
      </c>
      <c r="M58" s="3">
        <v>2.9</v>
      </c>
      <c r="N58" s="4">
        <v>3.1</v>
      </c>
      <c r="O58" s="4">
        <v>11.9</v>
      </c>
      <c r="P58" s="4">
        <v>1.9</v>
      </c>
      <c r="Q58" s="4">
        <v>3.5</v>
      </c>
      <c r="R58" s="4">
        <v>2.2000000000000002</v>
      </c>
      <c r="S58" s="4">
        <v>11.7</v>
      </c>
      <c r="T58" s="4">
        <v>6.2</v>
      </c>
      <c r="U58" s="4">
        <v>2.2999999999999998</v>
      </c>
      <c r="V58" s="4">
        <v>8.1</v>
      </c>
      <c r="W58" s="4">
        <v>9.1</v>
      </c>
      <c r="X58" s="4">
        <v>6.5</v>
      </c>
      <c r="Y58" s="4">
        <v>2.7</v>
      </c>
      <c r="Z58" s="4">
        <v>11.1</v>
      </c>
      <c r="AA58" s="4">
        <v>23.7</v>
      </c>
      <c r="AB58" s="4">
        <v>3.1</v>
      </c>
      <c r="AC58" s="4">
        <v>6.8</v>
      </c>
      <c r="AD58" s="4">
        <v>7.7</v>
      </c>
      <c r="AE58" s="4">
        <v>11.4</v>
      </c>
      <c r="AF58" s="4">
        <v>6.3</v>
      </c>
      <c r="AG58" s="4">
        <v>2</v>
      </c>
      <c r="AH58" s="4">
        <v>15.2</v>
      </c>
      <c r="AI58" s="4">
        <v>15.5</v>
      </c>
      <c r="AJ58" s="4">
        <v>3.5</v>
      </c>
      <c r="AK58" s="4">
        <v>25.2</v>
      </c>
      <c r="AL58" s="4">
        <v>11.2</v>
      </c>
      <c r="AM58" s="4">
        <v>9.1</v>
      </c>
      <c r="AN58" s="4">
        <v>8.6</v>
      </c>
      <c r="AO58" s="4">
        <v>7.4</v>
      </c>
      <c r="AP58" s="4">
        <v>3</v>
      </c>
      <c r="AQ58" s="4">
        <v>9.4</v>
      </c>
      <c r="AR58" s="4">
        <v>12.5</v>
      </c>
      <c r="AS58" s="4">
        <v>25.2</v>
      </c>
      <c r="AT58" s="4">
        <v>3.3</v>
      </c>
      <c r="AU58" s="4">
        <v>11.1</v>
      </c>
      <c r="AV58" s="4">
        <v>3</v>
      </c>
      <c r="AW58" s="4">
        <v>6.3</v>
      </c>
      <c r="AX58" s="4">
        <v>24.2</v>
      </c>
      <c r="AY58" s="4">
        <v>11.6</v>
      </c>
      <c r="AZ58" s="4">
        <v>3.3</v>
      </c>
      <c r="BA58" s="4">
        <v>6.3</v>
      </c>
      <c r="BB58" s="4">
        <v>2.2999999999999998</v>
      </c>
      <c r="BC58" s="3">
        <v>3</v>
      </c>
      <c r="BD58" s="3">
        <v>5.5</v>
      </c>
      <c r="BE58" s="3">
        <v>1.9</v>
      </c>
      <c r="BF58" s="3">
        <v>0</v>
      </c>
      <c r="BG58" s="3">
        <v>1.5</v>
      </c>
      <c r="BH58" s="3">
        <v>1.5</v>
      </c>
      <c r="BI58" s="3">
        <v>8.6999999999999993</v>
      </c>
      <c r="BJ58" s="10">
        <f t="shared" si="1"/>
        <v>432.8</v>
      </c>
      <c r="BO58" s="3">
        <v>7.3</v>
      </c>
    </row>
    <row r="59" spans="1:67">
      <c r="A59" s="5" t="s">
        <v>211</v>
      </c>
      <c r="B59" s="3">
        <v>1.7</v>
      </c>
      <c r="C59" s="3">
        <v>0.1</v>
      </c>
      <c r="D59" s="3">
        <v>7.3</v>
      </c>
      <c r="E59" s="3">
        <v>7.8</v>
      </c>
      <c r="F59" s="3">
        <v>12.8</v>
      </c>
      <c r="G59" s="3">
        <v>3.1</v>
      </c>
      <c r="H59" s="3">
        <v>4.9000000000000004</v>
      </c>
      <c r="I59" s="3">
        <v>3</v>
      </c>
      <c r="J59" s="3">
        <v>3.1</v>
      </c>
      <c r="K59" s="3">
        <v>3.7</v>
      </c>
      <c r="L59" s="3">
        <v>5.7</v>
      </c>
      <c r="M59" s="3">
        <v>3.4</v>
      </c>
      <c r="N59" s="4">
        <v>3.6</v>
      </c>
      <c r="O59" s="4">
        <v>13</v>
      </c>
      <c r="P59" s="4">
        <v>1.5</v>
      </c>
      <c r="Q59" s="4">
        <v>4</v>
      </c>
      <c r="R59" s="4">
        <v>0.6</v>
      </c>
      <c r="S59" s="4">
        <v>12.9</v>
      </c>
      <c r="T59" s="4">
        <v>5.5</v>
      </c>
      <c r="U59" s="4">
        <v>0.7</v>
      </c>
      <c r="V59" s="4">
        <v>8.5</v>
      </c>
      <c r="W59" s="4">
        <v>10.3</v>
      </c>
      <c r="X59" s="4">
        <v>7.6</v>
      </c>
      <c r="Y59" s="4">
        <v>3.2</v>
      </c>
      <c r="Z59" s="4">
        <v>12.2</v>
      </c>
      <c r="AA59" s="4">
        <v>24.8</v>
      </c>
      <c r="AB59" s="4">
        <v>3.6</v>
      </c>
      <c r="AC59" s="4">
        <v>8</v>
      </c>
      <c r="AD59" s="4">
        <v>8.1999999999999993</v>
      </c>
      <c r="AE59" s="4">
        <v>11.2</v>
      </c>
      <c r="AF59" s="4">
        <v>5.6</v>
      </c>
      <c r="AG59" s="4">
        <v>0.4</v>
      </c>
      <c r="AH59" s="4">
        <v>16.399999999999999</v>
      </c>
      <c r="AI59" s="4">
        <v>16.600000000000001</v>
      </c>
      <c r="AJ59" s="4">
        <v>2.7</v>
      </c>
      <c r="AK59" s="4">
        <v>26.2</v>
      </c>
      <c r="AL59" s="4">
        <v>12.4</v>
      </c>
      <c r="AM59" s="4">
        <v>7.5</v>
      </c>
      <c r="AN59" s="4">
        <v>9.1</v>
      </c>
      <c r="AO59" s="4">
        <v>6.4</v>
      </c>
      <c r="AP59" s="4">
        <v>4.2</v>
      </c>
      <c r="AQ59" s="4">
        <v>10.5</v>
      </c>
      <c r="AR59" s="4">
        <v>13.7</v>
      </c>
      <c r="AS59" s="4">
        <v>26.3</v>
      </c>
      <c r="AT59" s="4">
        <v>1.8</v>
      </c>
      <c r="AU59" s="4">
        <v>11</v>
      </c>
      <c r="AV59" s="4">
        <v>3.5</v>
      </c>
      <c r="AW59" s="4">
        <v>7.4</v>
      </c>
      <c r="AX59" s="4">
        <v>25.4</v>
      </c>
      <c r="AY59" s="4">
        <v>12.7</v>
      </c>
      <c r="AZ59" s="4">
        <v>1.8</v>
      </c>
      <c r="BA59" s="4">
        <v>7.4</v>
      </c>
      <c r="BB59" s="4">
        <v>0.7</v>
      </c>
      <c r="BC59" s="3">
        <v>1.8</v>
      </c>
      <c r="BD59" s="3">
        <v>5.9</v>
      </c>
      <c r="BE59" s="3">
        <v>1.5</v>
      </c>
      <c r="BF59" s="3">
        <v>1.5</v>
      </c>
      <c r="BG59" s="3">
        <v>0.1</v>
      </c>
      <c r="BH59" s="3">
        <v>0.1</v>
      </c>
      <c r="BI59" s="3">
        <v>7.8</v>
      </c>
      <c r="BJ59" s="10">
        <f t="shared" si="1"/>
        <v>436.59999999999991</v>
      </c>
      <c r="BO59" s="3">
        <v>8.6999999999999993</v>
      </c>
    </row>
    <row r="60" spans="1:67">
      <c r="A60" s="5" t="s">
        <v>212</v>
      </c>
      <c r="B60" s="3">
        <v>1.7</v>
      </c>
      <c r="C60" s="3">
        <v>0.1</v>
      </c>
      <c r="D60" s="3">
        <v>7.3</v>
      </c>
      <c r="E60" s="3">
        <v>7.8</v>
      </c>
      <c r="F60" s="3">
        <v>12.8</v>
      </c>
      <c r="G60" s="3">
        <v>3.1</v>
      </c>
      <c r="H60" s="3">
        <v>4.9000000000000004</v>
      </c>
      <c r="I60" s="3">
        <v>3</v>
      </c>
      <c r="J60" s="3">
        <v>3.1</v>
      </c>
      <c r="K60" s="3">
        <v>3.7</v>
      </c>
      <c r="L60" s="3">
        <v>5.7</v>
      </c>
      <c r="M60" s="3">
        <v>3.4</v>
      </c>
      <c r="N60" s="4">
        <v>3.6</v>
      </c>
      <c r="O60" s="4">
        <v>13</v>
      </c>
      <c r="P60" s="4">
        <v>1.5</v>
      </c>
      <c r="Q60" s="4">
        <v>4</v>
      </c>
      <c r="R60" s="4">
        <v>0.6</v>
      </c>
      <c r="S60" s="4">
        <v>12.9</v>
      </c>
      <c r="T60" s="4">
        <v>5.5</v>
      </c>
      <c r="U60" s="4">
        <v>0.7</v>
      </c>
      <c r="V60" s="4">
        <v>8.5</v>
      </c>
      <c r="W60" s="4">
        <v>10.3</v>
      </c>
      <c r="X60" s="4">
        <v>7.6</v>
      </c>
      <c r="Y60" s="4">
        <v>3.2</v>
      </c>
      <c r="Z60" s="4">
        <v>12.2</v>
      </c>
      <c r="AA60" s="4">
        <v>24.8</v>
      </c>
      <c r="AB60" s="4">
        <v>3.6</v>
      </c>
      <c r="AC60" s="4">
        <v>8</v>
      </c>
      <c r="AD60" s="4">
        <v>8.1999999999999993</v>
      </c>
      <c r="AE60" s="4">
        <v>11.2</v>
      </c>
      <c r="AF60" s="4">
        <v>5.6</v>
      </c>
      <c r="AG60" s="4">
        <v>0.4</v>
      </c>
      <c r="AH60" s="4">
        <v>16.399999999999999</v>
      </c>
      <c r="AI60" s="4">
        <v>16.600000000000001</v>
      </c>
      <c r="AJ60" s="4">
        <v>2.7</v>
      </c>
      <c r="AK60" s="4">
        <v>26.3</v>
      </c>
      <c r="AL60" s="4">
        <v>12.4</v>
      </c>
      <c r="AM60" s="4">
        <v>7.5</v>
      </c>
      <c r="AN60" s="4">
        <v>9.1</v>
      </c>
      <c r="AO60" s="4">
        <v>6.4</v>
      </c>
      <c r="AP60" s="4">
        <v>4.2</v>
      </c>
      <c r="AQ60" s="4">
        <v>10.5</v>
      </c>
      <c r="AR60" s="4">
        <v>13.7</v>
      </c>
      <c r="AS60" s="4">
        <v>26.3</v>
      </c>
      <c r="AT60" s="4">
        <v>1.8</v>
      </c>
      <c r="AU60" s="4">
        <v>11</v>
      </c>
      <c r="AV60" s="4">
        <v>3.5</v>
      </c>
      <c r="AW60" s="4">
        <v>7.4</v>
      </c>
      <c r="AX60" s="4">
        <v>25.4</v>
      </c>
      <c r="AY60" s="4">
        <v>12.7</v>
      </c>
      <c r="AZ60" s="4">
        <v>1.8</v>
      </c>
      <c r="BA60" s="4">
        <v>7.4</v>
      </c>
      <c r="BB60" s="4">
        <v>0.7</v>
      </c>
      <c r="BC60" s="3">
        <v>1.8</v>
      </c>
      <c r="BD60" s="3">
        <v>5.9</v>
      </c>
      <c r="BE60" s="3">
        <v>1.5</v>
      </c>
      <c r="BF60" s="3">
        <v>1.5</v>
      </c>
      <c r="BG60" s="3">
        <v>0.1</v>
      </c>
      <c r="BH60" s="4">
        <v>0</v>
      </c>
      <c r="BI60" s="3">
        <v>8</v>
      </c>
      <c r="BJ60" s="10">
        <f t="shared" si="1"/>
        <v>436.59999999999985</v>
      </c>
      <c r="BO60" s="3">
        <v>7.8</v>
      </c>
    </row>
    <row r="61" spans="1:67">
      <c r="A61" s="5" t="s">
        <v>218</v>
      </c>
      <c r="B61" s="3">
        <v>6</v>
      </c>
      <c r="C61" s="3">
        <v>7.9</v>
      </c>
      <c r="D61" s="3">
        <v>3.5</v>
      </c>
      <c r="E61" s="3">
        <v>6.9</v>
      </c>
      <c r="F61" s="3">
        <v>20.100000000000001</v>
      </c>
      <c r="G61" s="3">
        <v>9.9</v>
      </c>
      <c r="H61" s="3">
        <v>13.3</v>
      </c>
      <c r="I61" s="3">
        <v>7.7</v>
      </c>
      <c r="J61" s="3">
        <v>9.8000000000000007</v>
      </c>
      <c r="K61" s="3">
        <v>10.4</v>
      </c>
      <c r="L61" s="3">
        <v>14.7</v>
      </c>
      <c r="M61" s="3">
        <v>10.199999999999999</v>
      </c>
      <c r="N61" s="4">
        <v>10.4</v>
      </c>
      <c r="O61" s="4">
        <v>20.2</v>
      </c>
      <c r="P61" s="4">
        <v>7.3</v>
      </c>
      <c r="Q61" s="4">
        <v>10.5</v>
      </c>
      <c r="R61" s="4">
        <v>8.4</v>
      </c>
      <c r="S61" s="4">
        <v>20.100000000000001</v>
      </c>
      <c r="T61" s="4">
        <v>3.6</v>
      </c>
      <c r="U61" s="4">
        <v>8.3000000000000007</v>
      </c>
      <c r="V61" s="4">
        <v>15</v>
      </c>
      <c r="W61" s="4">
        <v>17.3</v>
      </c>
      <c r="X61" s="4">
        <v>14.7</v>
      </c>
      <c r="Y61" s="4">
        <v>9.8000000000000007</v>
      </c>
      <c r="Z61" s="4">
        <v>19.399999999999999</v>
      </c>
      <c r="AA61" s="4">
        <v>31.8</v>
      </c>
      <c r="AB61" s="4">
        <v>10.4</v>
      </c>
      <c r="AC61" s="4">
        <v>14.7</v>
      </c>
      <c r="AD61" s="4">
        <v>14.8</v>
      </c>
      <c r="AE61" s="4">
        <v>8.9</v>
      </c>
      <c r="AF61" s="4">
        <v>3.5</v>
      </c>
      <c r="AG61" s="4">
        <v>7.9</v>
      </c>
      <c r="AH61" s="4">
        <v>23.6</v>
      </c>
      <c r="AI61" s="4">
        <v>23.9</v>
      </c>
      <c r="AJ61" s="4">
        <v>5.8</v>
      </c>
      <c r="AK61" s="4">
        <v>32.5</v>
      </c>
      <c r="AL61" s="4">
        <v>19.5</v>
      </c>
      <c r="AM61" s="4">
        <v>6.5</v>
      </c>
      <c r="AN61" s="4">
        <v>15.8</v>
      </c>
      <c r="AO61" s="4">
        <v>2.2000000000000002</v>
      </c>
      <c r="AP61" s="4">
        <v>11.3</v>
      </c>
      <c r="AQ61" s="4">
        <v>17.5</v>
      </c>
      <c r="AR61" s="4">
        <v>20.8</v>
      </c>
      <c r="AS61" s="4">
        <v>33</v>
      </c>
      <c r="AT61" s="4">
        <v>6.7</v>
      </c>
      <c r="AU61" s="4">
        <v>8.9</v>
      </c>
      <c r="AV61" s="4">
        <v>9.5</v>
      </c>
      <c r="AW61" s="4">
        <v>14.4</v>
      </c>
      <c r="AX61" s="4">
        <v>32.4</v>
      </c>
      <c r="AY61" s="4">
        <v>19.899999999999999</v>
      </c>
      <c r="AZ61" s="4">
        <v>6.6</v>
      </c>
      <c r="BA61" s="4">
        <v>14.4</v>
      </c>
      <c r="BB61" s="4">
        <v>8.4</v>
      </c>
      <c r="BC61" s="3">
        <v>6.1</v>
      </c>
      <c r="BD61" s="3">
        <v>15.6</v>
      </c>
      <c r="BE61" s="3">
        <v>7.3</v>
      </c>
      <c r="BF61" s="3">
        <v>8.6999999999999993</v>
      </c>
      <c r="BG61" s="3">
        <v>7.8</v>
      </c>
      <c r="BH61" s="4">
        <v>8</v>
      </c>
      <c r="BI61" s="3">
        <v>0</v>
      </c>
      <c r="BJ61" s="10">
        <f t="shared" si="1"/>
        <v>764.49999999999989</v>
      </c>
      <c r="BO61" s="4">
        <v>8</v>
      </c>
    </row>
    <row r="62" spans="1:67">
      <c r="B62" s="10">
        <f t="shared" ref="B62:AG62" si="2">SUM(B2:B61)</f>
        <v>489.40000000000003</v>
      </c>
      <c r="C62" s="10">
        <f t="shared" si="2"/>
        <v>465.19999999999987</v>
      </c>
      <c r="D62" s="10">
        <f t="shared" si="2"/>
        <v>734.8</v>
      </c>
      <c r="E62" s="10">
        <f t="shared" si="2"/>
        <v>828.7</v>
      </c>
      <c r="F62" s="10">
        <f t="shared" si="2"/>
        <v>964.59999999999991</v>
      </c>
      <c r="G62" s="10">
        <f t="shared" si="2"/>
        <v>466.20000000000005</v>
      </c>
      <c r="H62" s="10">
        <f t="shared" si="2"/>
        <v>541.4</v>
      </c>
      <c r="I62" s="10">
        <f t="shared" si="2"/>
        <v>459.7000000000001</v>
      </c>
      <c r="J62" s="10">
        <f t="shared" si="2"/>
        <v>446.09999999999997</v>
      </c>
      <c r="K62" s="10">
        <f t="shared" si="2"/>
        <v>439.19999999999987</v>
      </c>
      <c r="L62" s="10">
        <f t="shared" si="2"/>
        <v>528.5</v>
      </c>
      <c r="M62" s="10">
        <f t="shared" si="2"/>
        <v>416.40000000000003</v>
      </c>
      <c r="N62" s="10">
        <f t="shared" si="2"/>
        <v>432.40000000000003</v>
      </c>
      <c r="O62" s="10">
        <f t="shared" si="2"/>
        <v>938.90000000000009</v>
      </c>
      <c r="P62" s="10">
        <f t="shared" si="2"/>
        <v>447</v>
      </c>
      <c r="Q62" s="10">
        <f t="shared" si="2"/>
        <v>451.99999999999994</v>
      </c>
      <c r="R62" s="10">
        <f t="shared" si="2"/>
        <v>483.9</v>
      </c>
      <c r="S62" s="10">
        <f t="shared" si="2"/>
        <v>962.30000000000007</v>
      </c>
      <c r="T62" s="10">
        <f t="shared" si="2"/>
        <v>639.50000000000011</v>
      </c>
      <c r="U62" s="10">
        <f t="shared" si="2"/>
        <v>491</v>
      </c>
      <c r="V62" s="10">
        <f t="shared" si="2"/>
        <v>738.5999999999998</v>
      </c>
      <c r="W62" s="10">
        <f t="shared" si="2"/>
        <v>599.09999999999991</v>
      </c>
      <c r="X62" s="10">
        <f t="shared" si="2"/>
        <v>651.20000000000005</v>
      </c>
      <c r="Y62" s="10">
        <f t="shared" si="2"/>
        <v>437.09999999999991</v>
      </c>
      <c r="Z62" s="10">
        <f t="shared" si="2"/>
        <v>847.30000000000007</v>
      </c>
      <c r="AA62" s="10">
        <f t="shared" si="2"/>
        <v>1323.2</v>
      </c>
      <c r="AB62" s="10">
        <f t="shared" si="2"/>
        <v>439.60000000000008</v>
      </c>
      <c r="AC62" s="10">
        <f t="shared" si="2"/>
        <v>520.9</v>
      </c>
      <c r="AD62" s="10">
        <f t="shared" si="2"/>
        <v>759.5</v>
      </c>
      <c r="AE62" s="10">
        <f t="shared" si="2"/>
        <v>851.50000000000023</v>
      </c>
      <c r="AF62" s="10">
        <f t="shared" si="2"/>
        <v>632.59999999999991</v>
      </c>
      <c r="AG62" s="10">
        <f t="shared" si="2"/>
        <v>473.7999999999999</v>
      </c>
      <c r="AH62" s="10">
        <f t="shared" ref="AH62:BI62" si="3">SUM(AH2:AH61)</f>
        <v>865.89999999999986</v>
      </c>
      <c r="AI62" s="10">
        <f t="shared" si="3"/>
        <v>1020.4999999999999</v>
      </c>
      <c r="AJ62" s="10">
        <f t="shared" si="3"/>
        <v>523.6</v>
      </c>
      <c r="AK62" s="10">
        <f t="shared" si="3"/>
        <v>1343.8000000000002</v>
      </c>
      <c r="AL62" s="10">
        <f t="shared" si="3"/>
        <v>907.2</v>
      </c>
      <c r="AM62" s="10">
        <f t="shared" si="3"/>
        <v>786.80000000000007</v>
      </c>
      <c r="AN62" s="10">
        <f t="shared" si="3"/>
        <v>748.89999999999986</v>
      </c>
      <c r="AO62" s="10">
        <f t="shared" si="3"/>
        <v>702.69999999999993</v>
      </c>
      <c r="AP62" s="10">
        <f t="shared" si="3"/>
        <v>519.9</v>
      </c>
      <c r="AQ62" s="10">
        <f t="shared" si="3"/>
        <v>574.90000000000009</v>
      </c>
      <c r="AR62" s="10">
        <f t="shared" si="3"/>
        <v>895.0999999999998</v>
      </c>
      <c r="AS62" s="10">
        <f t="shared" si="3"/>
        <v>1393.4</v>
      </c>
      <c r="AT62" s="10">
        <f t="shared" si="3"/>
        <v>497.8</v>
      </c>
      <c r="AU62" s="10">
        <f t="shared" si="3"/>
        <v>849.30000000000007</v>
      </c>
      <c r="AV62" s="10">
        <f t="shared" si="3"/>
        <v>447</v>
      </c>
      <c r="AW62" s="10">
        <f t="shared" si="3"/>
        <v>565.09999999999991</v>
      </c>
      <c r="AX62" s="10">
        <f t="shared" si="3"/>
        <v>1341.8</v>
      </c>
      <c r="AY62" s="10">
        <f t="shared" si="3"/>
        <v>960.40000000000009</v>
      </c>
      <c r="AZ62" s="10">
        <f t="shared" si="3"/>
        <v>495.60000000000025</v>
      </c>
      <c r="BA62" s="10">
        <f t="shared" si="3"/>
        <v>540.6</v>
      </c>
      <c r="BB62" s="10">
        <f t="shared" si="3"/>
        <v>481.3</v>
      </c>
      <c r="BC62" s="10">
        <f t="shared" si="3"/>
        <v>449.00000000000006</v>
      </c>
      <c r="BD62" s="10">
        <f t="shared" si="3"/>
        <v>499.1</v>
      </c>
      <c r="BE62" s="10">
        <f t="shared" si="3"/>
        <v>454.8</v>
      </c>
      <c r="BF62" s="10">
        <f t="shared" si="3"/>
        <v>441.5</v>
      </c>
      <c r="BG62" s="10">
        <f t="shared" si="3"/>
        <v>444.39999999999992</v>
      </c>
      <c r="BH62" s="10">
        <f t="shared" si="3"/>
        <v>444.59999999999985</v>
      </c>
      <c r="BI62" s="10">
        <f t="shared" si="3"/>
        <v>764.49999999999989</v>
      </c>
      <c r="BJ62" s="10">
        <f>SUM(B62:BI62)</f>
        <v>39861.100000000006</v>
      </c>
      <c r="BK62" s="10">
        <f>SUM(BJ2:BJ60)</f>
        <v>38332.1</v>
      </c>
      <c r="BO62" s="3">
        <f>DV3</f>
        <v>0</v>
      </c>
    </row>
    <row r="63" spans="1:67">
      <c r="B63" s="21">
        <v>1</v>
      </c>
      <c r="C63" s="21">
        <v>2</v>
      </c>
      <c r="D63" s="21">
        <v>3</v>
      </c>
      <c r="E63" s="21">
        <v>4</v>
      </c>
      <c r="F63" s="21">
        <v>5</v>
      </c>
      <c r="G63" s="21">
        <v>6</v>
      </c>
      <c r="H63" s="21">
        <v>7</v>
      </c>
      <c r="I63" s="21">
        <v>8</v>
      </c>
      <c r="J63" s="21">
        <v>9</v>
      </c>
      <c r="K63" s="21">
        <v>10</v>
      </c>
      <c r="L63" s="21">
        <v>11</v>
      </c>
      <c r="M63" s="21">
        <v>12</v>
      </c>
      <c r="N63" s="21">
        <v>13</v>
      </c>
      <c r="O63" s="21">
        <v>14</v>
      </c>
      <c r="P63" s="21">
        <v>15</v>
      </c>
      <c r="Q63" s="21">
        <v>16</v>
      </c>
      <c r="R63" s="21">
        <v>17</v>
      </c>
      <c r="S63" s="21">
        <v>18</v>
      </c>
      <c r="T63" s="21">
        <v>19</v>
      </c>
      <c r="U63" s="21">
        <v>20</v>
      </c>
      <c r="V63" s="21">
        <v>21</v>
      </c>
      <c r="W63" s="21">
        <v>22</v>
      </c>
      <c r="X63" s="21">
        <v>23</v>
      </c>
      <c r="Y63" s="21">
        <v>24</v>
      </c>
      <c r="Z63" s="21">
        <v>25</v>
      </c>
      <c r="AA63" s="21">
        <v>26</v>
      </c>
      <c r="AB63" s="21">
        <v>27</v>
      </c>
      <c r="AC63" s="21">
        <v>28</v>
      </c>
      <c r="AD63" s="21">
        <v>29</v>
      </c>
      <c r="AE63" s="21">
        <v>30</v>
      </c>
      <c r="AF63" s="21">
        <v>31</v>
      </c>
      <c r="AG63" s="21">
        <v>32</v>
      </c>
      <c r="AH63" s="21">
        <v>33</v>
      </c>
      <c r="AI63" s="21">
        <v>34</v>
      </c>
      <c r="AJ63" s="21">
        <v>35</v>
      </c>
      <c r="AK63" s="21">
        <v>36</v>
      </c>
      <c r="AL63" s="21">
        <v>36</v>
      </c>
      <c r="AM63" s="21">
        <v>37</v>
      </c>
      <c r="AN63" s="21">
        <v>38</v>
      </c>
      <c r="AO63" s="21">
        <v>39</v>
      </c>
      <c r="AP63" s="21">
        <v>40</v>
      </c>
      <c r="AQ63" s="21">
        <v>41</v>
      </c>
      <c r="AR63" s="21">
        <v>42</v>
      </c>
      <c r="AS63" s="21">
        <v>43</v>
      </c>
      <c r="AT63" s="21">
        <v>44</v>
      </c>
      <c r="AU63" s="21">
        <v>45</v>
      </c>
      <c r="AV63" s="21">
        <v>46</v>
      </c>
      <c r="AW63" s="21">
        <v>47</v>
      </c>
      <c r="AX63" s="21">
        <v>48</v>
      </c>
      <c r="AY63" s="21">
        <v>49</v>
      </c>
      <c r="AZ63" s="21">
        <v>50</v>
      </c>
      <c r="BA63" s="21">
        <v>51</v>
      </c>
      <c r="BB63" s="21">
        <v>52</v>
      </c>
      <c r="BC63" s="21">
        <v>53</v>
      </c>
      <c r="BD63" s="21">
        <v>54</v>
      </c>
      <c r="BE63" s="21">
        <v>55</v>
      </c>
      <c r="BF63" s="21">
        <v>56</v>
      </c>
      <c r="BG63" s="21">
        <v>57</v>
      </c>
      <c r="BH63" s="21">
        <v>58</v>
      </c>
      <c r="BI63" s="21">
        <v>59</v>
      </c>
    </row>
    <row r="64" spans="1:67">
      <c r="B64" s="10">
        <v>6</v>
      </c>
    </row>
    <row r="65" spans="2:2">
      <c r="B65"/>
    </row>
    <row r="66" spans="2:2">
      <c r="B6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868F3-3167-45DD-8F65-657959E3B650}">
  <dimension ref="A1:I52"/>
  <sheetViews>
    <sheetView workbookViewId="0">
      <selection activeCell="A31" sqref="A31"/>
    </sheetView>
  </sheetViews>
  <sheetFormatPr defaultRowHeight="14.5"/>
  <cols>
    <col min="1" max="1" width="14.1796875" bestFit="1" customWidth="1"/>
    <col min="3" max="3" width="9.7265625" bestFit="1" customWidth="1"/>
    <col min="4" max="4" width="3" bestFit="1" customWidth="1"/>
    <col min="8" max="8" width="9.7265625" bestFit="1" customWidth="1"/>
  </cols>
  <sheetData>
    <row r="1" spans="1:9">
      <c r="A1" s="24" t="s">
        <v>219</v>
      </c>
      <c r="C1" s="11" t="s">
        <v>220</v>
      </c>
      <c r="D1" s="11">
        <v>31</v>
      </c>
      <c r="E1" s="11" t="s">
        <v>221</v>
      </c>
      <c r="F1" s="11"/>
      <c r="H1" s="11" t="s">
        <v>222</v>
      </c>
      <c r="I1" s="11">
        <v>30</v>
      </c>
    </row>
    <row r="2" spans="1:9">
      <c r="A2" s="24" t="s">
        <v>223</v>
      </c>
      <c r="C2" s="11" t="s">
        <v>224</v>
      </c>
      <c r="D2" s="11">
        <v>29</v>
      </c>
      <c r="E2" s="11" t="s">
        <v>225</v>
      </c>
      <c r="F2" s="25" t="s">
        <v>226</v>
      </c>
      <c r="H2" s="11" t="s">
        <v>227</v>
      </c>
      <c r="I2" s="11">
        <v>31</v>
      </c>
    </row>
    <row r="3" spans="1:9">
      <c r="A3" s="24" t="s">
        <v>228</v>
      </c>
      <c r="C3" s="11" t="s">
        <v>229</v>
      </c>
      <c r="D3" s="11">
        <v>31</v>
      </c>
      <c r="E3" s="11" t="s">
        <v>116</v>
      </c>
      <c r="F3" s="11">
        <v>1</v>
      </c>
      <c r="H3" s="11" t="s">
        <v>230</v>
      </c>
      <c r="I3" s="11">
        <v>31</v>
      </c>
    </row>
    <row r="4" spans="1:9">
      <c r="A4" s="24" t="s">
        <v>231</v>
      </c>
      <c r="C4" s="11" t="s">
        <v>222</v>
      </c>
      <c r="D4" s="11">
        <v>30</v>
      </c>
      <c r="E4" s="11"/>
      <c r="F4" s="11">
        <v>2</v>
      </c>
      <c r="H4" s="11" t="s">
        <v>224</v>
      </c>
      <c r="I4" s="11">
        <v>29</v>
      </c>
    </row>
    <row r="5" spans="1:9">
      <c r="A5" s="24" t="s">
        <v>232</v>
      </c>
      <c r="C5" s="11" t="s">
        <v>233</v>
      </c>
      <c r="D5" s="11">
        <v>31</v>
      </c>
      <c r="E5" s="11"/>
      <c r="F5" s="11">
        <v>3</v>
      </c>
      <c r="H5" s="11" t="s">
        <v>220</v>
      </c>
      <c r="I5" s="11">
        <v>31</v>
      </c>
    </row>
    <row r="6" spans="1:9">
      <c r="A6" s="24" t="s">
        <v>234</v>
      </c>
      <c r="C6" s="11" t="s">
        <v>235</v>
      </c>
      <c r="D6" s="11">
        <v>30</v>
      </c>
      <c r="E6" s="11"/>
      <c r="F6" s="11">
        <v>4</v>
      </c>
      <c r="H6" s="11" t="s">
        <v>236</v>
      </c>
      <c r="I6" s="11">
        <v>31</v>
      </c>
    </row>
    <row r="7" spans="1:9">
      <c r="A7" s="24" t="s">
        <v>237</v>
      </c>
      <c r="C7" s="11" t="s">
        <v>236</v>
      </c>
      <c r="D7" s="11">
        <v>31</v>
      </c>
      <c r="E7" s="11"/>
      <c r="F7" s="11">
        <v>5</v>
      </c>
      <c r="H7" s="11" t="s">
        <v>235</v>
      </c>
      <c r="I7" s="11">
        <v>30</v>
      </c>
    </row>
    <row r="8" spans="1:9">
      <c r="A8" s="24" t="s">
        <v>238</v>
      </c>
      <c r="C8" s="11" t="s">
        <v>227</v>
      </c>
      <c r="D8" s="11">
        <v>31</v>
      </c>
      <c r="E8" s="11"/>
      <c r="F8" s="11">
        <v>6</v>
      </c>
      <c r="H8" s="11" t="s">
        <v>229</v>
      </c>
      <c r="I8" s="11">
        <v>31</v>
      </c>
    </row>
    <row r="9" spans="1:9">
      <c r="A9" s="24" t="s">
        <v>239</v>
      </c>
      <c r="C9" s="11" t="s">
        <v>240</v>
      </c>
      <c r="D9" s="11">
        <v>30</v>
      </c>
      <c r="E9" s="11"/>
      <c r="F9" s="11">
        <v>7</v>
      </c>
      <c r="H9" s="11" t="s">
        <v>233</v>
      </c>
      <c r="I9" s="11">
        <v>31</v>
      </c>
    </row>
    <row r="10" spans="1:9">
      <c r="A10" s="24" t="s">
        <v>241</v>
      </c>
      <c r="C10" s="11" t="s">
        <v>242</v>
      </c>
      <c r="D10" s="11">
        <v>31</v>
      </c>
      <c r="E10" s="11"/>
      <c r="F10" s="11">
        <v>8</v>
      </c>
      <c r="H10" s="11" t="s">
        <v>243</v>
      </c>
      <c r="I10" s="11">
        <v>30</v>
      </c>
    </row>
    <row r="11" spans="1:9">
      <c r="A11" s="24" t="s">
        <v>244</v>
      </c>
      <c r="C11" s="11" t="s">
        <v>243</v>
      </c>
      <c r="D11" s="11">
        <v>30</v>
      </c>
      <c r="E11" s="11"/>
      <c r="F11" s="11">
        <v>9</v>
      </c>
      <c r="H11" s="11" t="s">
        <v>242</v>
      </c>
      <c r="I11" s="11">
        <v>31</v>
      </c>
    </row>
    <row r="12" spans="1:9">
      <c r="A12" s="24" t="s">
        <v>245</v>
      </c>
      <c r="C12" s="11" t="s">
        <v>230</v>
      </c>
      <c r="D12" s="11">
        <v>31</v>
      </c>
      <c r="E12" s="11"/>
      <c r="F12" s="11">
        <v>10</v>
      </c>
      <c r="H12" s="11" t="s">
        <v>240</v>
      </c>
      <c r="I12" s="11">
        <v>30</v>
      </c>
    </row>
    <row r="13" spans="1:9">
      <c r="A13" s="24" t="s">
        <v>246</v>
      </c>
      <c r="C13" s="11"/>
      <c r="D13" s="11"/>
      <c r="E13" s="11"/>
      <c r="F13" s="11">
        <v>11</v>
      </c>
    </row>
    <row r="14" spans="1:9">
      <c r="A14" s="24" t="s">
        <v>247</v>
      </c>
      <c r="C14" s="11"/>
      <c r="D14" s="11"/>
      <c r="E14" s="11"/>
      <c r="F14" s="11">
        <v>12</v>
      </c>
    </row>
    <row r="15" spans="1:9">
      <c r="A15" s="24" t="s">
        <v>248</v>
      </c>
      <c r="C15" s="11"/>
      <c r="D15" s="11"/>
      <c r="E15" s="11"/>
      <c r="F15" s="11">
        <v>13</v>
      </c>
    </row>
    <row r="16" spans="1:9">
      <c r="A16" s="24" t="s">
        <v>249</v>
      </c>
      <c r="C16" s="11"/>
      <c r="D16" s="11"/>
      <c r="E16" s="11"/>
      <c r="F16" s="11">
        <v>14</v>
      </c>
    </row>
    <row r="17" spans="1:6">
      <c r="A17" s="24" t="s">
        <v>250</v>
      </c>
      <c r="C17" s="11"/>
      <c r="D17" s="11"/>
      <c r="E17" s="11"/>
      <c r="F17" s="11">
        <v>15</v>
      </c>
    </row>
    <row r="18" spans="1:6">
      <c r="A18" s="24" t="s">
        <v>251</v>
      </c>
      <c r="C18" s="11"/>
      <c r="D18" s="11"/>
      <c r="E18" s="11"/>
      <c r="F18" s="11">
        <v>16</v>
      </c>
    </row>
    <row r="19" spans="1:6">
      <c r="A19" s="24" t="s">
        <v>252</v>
      </c>
      <c r="C19" s="11"/>
      <c r="D19" s="11"/>
      <c r="E19" s="11"/>
      <c r="F19" s="11">
        <v>17</v>
      </c>
    </row>
    <row r="20" spans="1:6">
      <c r="A20" s="24" t="s">
        <v>253</v>
      </c>
      <c r="C20" s="11"/>
      <c r="D20" s="11"/>
      <c r="E20" s="11"/>
      <c r="F20" s="11">
        <v>18</v>
      </c>
    </row>
    <row r="21" spans="1:6">
      <c r="A21" s="24" t="s">
        <v>254</v>
      </c>
      <c r="C21" s="11"/>
      <c r="D21" s="11"/>
      <c r="E21" s="11"/>
      <c r="F21" s="11">
        <v>19</v>
      </c>
    </row>
    <row r="22" spans="1:6">
      <c r="A22" s="24" t="s">
        <v>255</v>
      </c>
      <c r="C22" s="11"/>
      <c r="D22" s="11"/>
      <c r="E22" s="11"/>
      <c r="F22" s="11">
        <v>20</v>
      </c>
    </row>
    <row r="23" spans="1:6">
      <c r="A23" s="24" t="s">
        <v>256</v>
      </c>
      <c r="C23" s="11"/>
      <c r="D23" s="11"/>
      <c r="E23" s="11"/>
      <c r="F23" s="11">
        <v>21</v>
      </c>
    </row>
    <row r="24" spans="1:6">
      <c r="A24" s="24" t="s">
        <v>257</v>
      </c>
      <c r="C24" s="11"/>
      <c r="D24" s="11"/>
      <c r="E24" s="11"/>
      <c r="F24" s="11">
        <v>22</v>
      </c>
    </row>
    <row r="25" spans="1:6">
      <c r="A25" s="24" t="s">
        <v>258</v>
      </c>
      <c r="C25" s="11"/>
      <c r="D25" s="11"/>
      <c r="E25" s="11"/>
      <c r="F25" s="11">
        <v>23</v>
      </c>
    </row>
    <row r="26" spans="1:6">
      <c r="A26" s="24" t="s">
        <v>259</v>
      </c>
      <c r="C26" s="11"/>
      <c r="D26" s="11"/>
      <c r="E26" s="11"/>
      <c r="F26" s="11">
        <v>24</v>
      </c>
    </row>
    <row r="27" spans="1:6">
      <c r="A27" s="24" t="s">
        <v>260</v>
      </c>
      <c r="C27" s="11"/>
      <c r="D27" s="11"/>
      <c r="E27" s="11"/>
      <c r="F27" s="11">
        <v>25</v>
      </c>
    </row>
    <row r="28" spans="1:6">
      <c r="A28" s="24" t="s">
        <v>261</v>
      </c>
      <c r="C28" s="11"/>
      <c r="D28" s="11"/>
      <c r="E28" s="11"/>
      <c r="F28" s="11">
        <v>26</v>
      </c>
    </row>
    <row r="29" spans="1:6">
      <c r="A29" s="24" t="s">
        <v>262</v>
      </c>
      <c r="C29" s="11"/>
      <c r="D29" s="11"/>
      <c r="E29" s="11"/>
      <c r="F29" s="11">
        <v>27</v>
      </c>
    </row>
    <row r="30" spans="1:6">
      <c r="A30" s="24" t="s">
        <v>263</v>
      </c>
      <c r="C30" s="11"/>
      <c r="D30" s="11"/>
      <c r="E30" s="11"/>
      <c r="F30" s="11">
        <v>28</v>
      </c>
    </row>
    <row r="31" spans="1:6">
      <c r="A31" s="24" t="s">
        <v>264</v>
      </c>
      <c r="C31" s="11"/>
      <c r="D31" s="11"/>
      <c r="E31" s="11"/>
      <c r="F31" s="11">
        <v>29</v>
      </c>
    </row>
    <row r="32" spans="1:6">
      <c r="A32" s="24" t="s">
        <v>265</v>
      </c>
      <c r="C32" s="11"/>
      <c r="D32" s="11"/>
      <c r="E32" s="11"/>
      <c r="F32" s="11">
        <v>30</v>
      </c>
    </row>
    <row r="33" spans="1:6">
      <c r="A33" s="24" t="s">
        <v>266</v>
      </c>
      <c r="E33" s="11"/>
      <c r="F33" s="11">
        <v>31</v>
      </c>
    </row>
    <row r="34" spans="1:6">
      <c r="A34" s="24" t="s">
        <v>267</v>
      </c>
    </row>
    <row r="35" spans="1:6">
      <c r="A35" s="24" t="s">
        <v>268</v>
      </c>
    </row>
    <row r="36" spans="1:6">
      <c r="A36" s="24" t="s">
        <v>269</v>
      </c>
    </row>
    <row r="37" spans="1:6">
      <c r="A37" s="24" t="s">
        <v>270</v>
      </c>
    </row>
    <row r="38" spans="1:6">
      <c r="A38" s="24" t="s">
        <v>271</v>
      </c>
    </row>
    <row r="39" spans="1:6">
      <c r="A39" s="24" t="s">
        <v>272</v>
      </c>
    </row>
    <row r="40" spans="1:6">
      <c r="A40" s="24" t="s">
        <v>273</v>
      </c>
    </row>
    <row r="41" spans="1:6">
      <c r="A41" s="24" t="s">
        <v>274</v>
      </c>
    </row>
    <row r="42" spans="1:6">
      <c r="A42" s="24" t="s">
        <v>275</v>
      </c>
    </row>
    <row r="43" spans="1:6">
      <c r="A43" s="24" t="s">
        <v>276</v>
      </c>
    </row>
    <row r="44" spans="1:6">
      <c r="A44" s="24" t="s">
        <v>277</v>
      </c>
    </row>
    <row r="45" spans="1:6">
      <c r="A45" s="24" t="s">
        <v>278</v>
      </c>
    </row>
    <row r="46" spans="1:6">
      <c r="A46" s="24" t="s">
        <v>279</v>
      </c>
    </row>
    <row r="47" spans="1:6">
      <c r="A47" s="24" t="s">
        <v>280</v>
      </c>
    </row>
    <row r="48" spans="1:6">
      <c r="A48" s="24" t="s">
        <v>281</v>
      </c>
    </row>
    <row r="49" spans="1:1">
      <c r="A49" s="24" t="s">
        <v>282</v>
      </c>
    </row>
    <row r="50" spans="1:1">
      <c r="A50" s="24" t="s">
        <v>283</v>
      </c>
    </row>
    <row r="51" spans="1:1">
      <c r="A51" s="24" t="s">
        <v>284</v>
      </c>
    </row>
    <row r="52" spans="1:1">
      <c r="A52" s="24" t="s">
        <v>285</v>
      </c>
    </row>
  </sheetData>
  <sheetProtection algorithmName="SHA-512" hashValue="ehdILimCYf0wnu+79BoSDhrOejgjkIWGPVKPSbrrDomyyHhpTNko9UGsSLzRPXbA/6mEosWYnUM/g2t+5poc9A==" saltValue="zBMionpmB+fxyEPNPOKRw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CFA4-96E8-4227-B633-D9B391E2EA5E}">
  <dimension ref="A1:G121"/>
  <sheetViews>
    <sheetView topLeftCell="A91" workbookViewId="0">
      <selection activeCell="C94" sqref="C94"/>
    </sheetView>
  </sheetViews>
  <sheetFormatPr defaultRowHeight="14.5"/>
  <cols>
    <col min="1" max="1" width="4.81640625" bestFit="1" customWidth="1"/>
    <col min="2" max="2" width="23.1796875" bestFit="1" customWidth="1"/>
    <col min="3" max="3" width="14.1796875" bestFit="1" customWidth="1"/>
    <col min="4" max="4" width="5.54296875" bestFit="1" customWidth="1"/>
    <col min="5" max="5" width="6" bestFit="1" customWidth="1"/>
    <col min="6" max="6" width="8" bestFit="1" customWidth="1"/>
    <col min="7" max="7" width="26.26953125" bestFit="1" customWidth="1"/>
  </cols>
  <sheetData>
    <row r="1" spans="1:7">
      <c r="A1" t="s">
        <v>286</v>
      </c>
      <c r="B1" t="s">
        <v>287</v>
      </c>
      <c r="C1" t="s">
        <v>288</v>
      </c>
      <c r="D1" t="s">
        <v>289</v>
      </c>
      <c r="E1" s="7" t="s">
        <v>290</v>
      </c>
      <c r="F1" t="s">
        <v>291</v>
      </c>
      <c r="G1" t="s">
        <v>292</v>
      </c>
    </row>
    <row r="2" spans="1:7">
      <c r="A2">
        <v>1</v>
      </c>
      <c r="E2" s="7"/>
    </row>
    <row r="3" spans="1:7">
      <c r="A3">
        <v>2</v>
      </c>
      <c r="B3" t="s">
        <v>293</v>
      </c>
      <c r="C3" t="s">
        <v>294</v>
      </c>
      <c r="D3" t="s">
        <v>295</v>
      </c>
      <c r="E3" s="7" t="s">
        <v>296</v>
      </c>
      <c r="F3" t="s">
        <v>297</v>
      </c>
      <c r="G3" t="s">
        <v>298</v>
      </c>
    </row>
    <row r="4" spans="1:7">
      <c r="A4">
        <v>3</v>
      </c>
      <c r="E4" s="7"/>
    </row>
    <row r="5" spans="1:7">
      <c r="A5">
        <v>4</v>
      </c>
      <c r="B5" t="s">
        <v>299</v>
      </c>
      <c r="C5" t="s">
        <v>294</v>
      </c>
      <c r="D5" t="s">
        <v>295</v>
      </c>
      <c r="E5" s="7" t="s">
        <v>296</v>
      </c>
      <c r="F5" t="s">
        <v>297</v>
      </c>
      <c r="G5" t="s">
        <v>155</v>
      </c>
    </row>
    <row r="6" spans="1:7">
      <c r="A6">
        <v>5</v>
      </c>
      <c r="E6" s="7"/>
    </row>
    <row r="7" spans="1:7">
      <c r="A7">
        <v>6</v>
      </c>
      <c r="B7" t="s">
        <v>300</v>
      </c>
      <c r="C7" t="s">
        <v>294</v>
      </c>
      <c r="D7" t="s">
        <v>295</v>
      </c>
      <c r="E7" s="7" t="s">
        <v>301</v>
      </c>
      <c r="F7" t="s">
        <v>297</v>
      </c>
      <c r="G7" t="s">
        <v>302</v>
      </c>
    </row>
    <row r="8" spans="1:7">
      <c r="A8">
        <v>7</v>
      </c>
      <c r="E8" s="7"/>
    </row>
    <row r="9" spans="1:7">
      <c r="A9">
        <v>8</v>
      </c>
      <c r="B9" t="s">
        <v>303</v>
      </c>
      <c r="C9" t="s">
        <v>304</v>
      </c>
      <c r="D9" t="s">
        <v>295</v>
      </c>
      <c r="E9" s="7" t="s">
        <v>305</v>
      </c>
      <c r="F9" t="s">
        <v>297</v>
      </c>
      <c r="G9" t="s">
        <v>306</v>
      </c>
    </row>
    <row r="10" spans="1:7">
      <c r="A10">
        <v>9</v>
      </c>
      <c r="E10" s="7"/>
    </row>
    <row r="11" spans="1:7">
      <c r="A11">
        <v>10</v>
      </c>
      <c r="B11" t="s">
        <v>307</v>
      </c>
      <c r="C11" t="s">
        <v>247</v>
      </c>
      <c r="D11" t="s">
        <v>295</v>
      </c>
      <c r="E11" s="7" t="s">
        <v>308</v>
      </c>
      <c r="F11" t="s">
        <v>297</v>
      </c>
      <c r="G11" t="s">
        <v>309</v>
      </c>
    </row>
    <row r="12" spans="1:7">
      <c r="A12">
        <v>11</v>
      </c>
      <c r="E12" s="7"/>
    </row>
    <row r="13" spans="1:7">
      <c r="A13">
        <v>12</v>
      </c>
      <c r="B13" t="s">
        <v>310</v>
      </c>
      <c r="C13" t="s">
        <v>294</v>
      </c>
      <c r="D13" t="s">
        <v>295</v>
      </c>
      <c r="E13" s="7" t="s">
        <v>311</v>
      </c>
      <c r="F13" t="s">
        <v>297</v>
      </c>
      <c r="G13" t="s">
        <v>312</v>
      </c>
    </row>
    <row r="14" spans="1:7">
      <c r="A14">
        <v>13</v>
      </c>
      <c r="E14" s="7"/>
    </row>
    <row r="15" spans="1:7">
      <c r="A15">
        <v>14</v>
      </c>
      <c r="B15" t="s">
        <v>313</v>
      </c>
      <c r="C15" t="s">
        <v>294</v>
      </c>
      <c r="D15" t="s">
        <v>295</v>
      </c>
      <c r="E15" s="7" t="s">
        <v>314</v>
      </c>
      <c r="F15" t="s">
        <v>297</v>
      </c>
      <c r="G15" t="s">
        <v>315</v>
      </c>
    </row>
    <row r="16" spans="1:7">
      <c r="A16">
        <v>15</v>
      </c>
      <c r="E16" s="7"/>
    </row>
    <row r="17" spans="1:7">
      <c r="A17">
        <v>16</v>
      </c>
      <c r="B17" t="s">
        <v>316</v>
      </c>
      <c r="C17" t="s">
        <v>294</v>
      </c>
      <c r="D17" t="s">
        <v>295</v>
      </c>
      <c r="E17" s="7" t="s">
        <v>296</v>
      </c>
      <c r="F17" t="s">
        <v>297</v>
      </c>
      <c r="G17" t="s">
        <v>161</v>
      </c>
    </row>
    <row r="18" spans="1:7">
      <c r="A18">
        <v>17</v>
      </c>
      <c r="E18" s="7"/>
    </row>
    <row r="19" spans="1:7">
      <c r="A19">
        <v>18</v>
      </c>
      <c r="B19" t="s">
        <v>317</v>
      </c>
      <c r="C19" t="s">
        <v>294</v>
      </c>
      <c r="D19" t="s">
        <v>295</v>
      </c>
      <c r="E19" s="7" t="s">
        <v>311</v>
      </c>
      <c r="F19" t="s">
        <v>297</v>
      </c>
      <c r="G19" t="s">
        <v>162</v>
      </c>
    </row>
    <row r="20" spans="1:7">
      <c r="A20">
        <v>19</v>
      </c>
      <c r="E20" s="7"/>
    </row>
    <row r="21" spans="1:7">
      <c r="A21">
        <v>20</v>
      </c>
      <c r="B21" t="s">
        <v>318</v>
      </c>
      <c r="C21" t="s">
        <v>294</v>
      </c>
      <c r="D21" t="s">
        <v>295</v>
      </c>
      <c r="E21" s="7">
        <v>22902</v>
      </c>
      <c r="F21" t="s">
        <v>297</v>
      </c>
      <c r="G21" t="s">
        <v>163</v>
      </c>
    </row>
    <row r="22" spans="1:7">
      <c r="A22">
        <v>21</v>
      </c>
      <c r="E22" s="7"/>
    </row>
    <row r="23" spans="1:7">
      <c r="A23">
        <v>22</v>
      </c>
      <c r="B23" t="s">
        <v>319</v>
      </c>
      <c r="C23" t="s">
        <v>294</v>
      </c>
      <c r="D23" t="s">
        <v>295</v>
      </c>
      <c r="E23" s="7">
        <v>22902</v>
      </c>
      <c r="F23" t="s">
        <v>297</v>
      </c>
      <c r="G23" t="s">
        <v>164</v>
      </c>
    </row>
    <row r="24" spans="1:7">
      <c r="A24">
        <v>23</v>
      </c>
      <c r="E24" s="7"/>
    </row>
    <row r="25" spans="1:7">
      <c r="A25">
        <v>24</v>
      </c>
      <c r="B25" t="s">
        <v>320</v>
      </c>
      <c r="C25" t="s">
        <v>294</v>
      </c>
      <c r="D25" t="s">
        <v>295</v>
      </c>
      <c r="E25" s="7">
        <v>22902</v>
      </c>
      <c r="F25" t="s">
        <v>297</v>
      </c>
      <c r="G25" t="s">
        <v>165</v>
      </c>
    </row>
    <row r="26" spans="1:7">
      <c r="A26">
        <v>25</v>
      </c>
      <c r="E26" s="7"/>
    </row>
    <row r="27" spans="1:7">
      <c r="A27">
        <v>26</v>
      </c>
      <c r="B27" t="s">
        <v>321</v>
      </c>
      <c r="C27" t="s">
        <v>294</v>
      </c>
      <c r="D27" t="s">
        <v>295</v>
      </c>
      <c r="E27" s="7">
        <v>22902</v>
      </c>
      <c r="F27" t="s">
        <v>297</v>
      </c>
      <c r="G27" t="s">
        <v>166</v>
      </c>
    </row>
    <row r="28" spans="1:7">
      <c r="A28">
        <v>27</v>
      </c>
      <c r="E28" s="7"/>
    </row>
    <row r="29" spans="1:7">
      <c r="A29">
        <v>28</v>
      </c>
      <c r="B29" t="s">
        <v>322</v>
      </c>
      <c r="C29" t="s">
        <v>247</v>
      </c>
      <c r="D29" t="s">
        <v>295</v>
      </c>
      <c r="E29" s="7" t="s">
        <v>308</v>
      </c>
      <c r="F29" t="s">
        <v>297</v>
      </c>
      <c r="G29" t="s">
        <v>323</v>
      </c>
    </row>
    <row r="30" spans="1:7">
      <c r="A30">
        <v>29</v>
      </c>
      <c r="E30" s="7"/>
    </row>
    <row r="31" spans="1:7">
      <c r="A31">
        <v>30</v>
      </c>
      <c r="B31" t="s">
        <v>324</v>
      </c>
      <c r="C31" t="s">
        <v>294</v>
      </c>
      <c r="D31" t="s">
        <v>295</v>
      </c>
      <c r="E31" s="7" t="s">
        <v>296</v>
      </c>
      <c r="F31" t="s">
        <v>297</v>
      </c>
      <c r="G31" t="s">
        <v>168</v>
      </c>
    </row>
    <row r="32" spans="1:7">
      <c r="A32">
        <v>31</v>
      </c>
      <c r="E32" s="7"/>
    </row>
    <row r="33" spans="1:7">
      <c r="A33">
        <v>32</v>
      </c>
      <c r="B33" t="s">
        <v>325</v>
      </c>
      <c r="C33" t="s">
        <v>294</v>
      </c>
      <c r="D33" t="s">
        <v>295</v>
      </c>
      <c r="E33" s="7">
        <v>22902</v>
      </c>
      <c r="F33" t="s">
        <v>297</v>
      </c>
      <c r="G33" t="s">
        <v>169</v>
      </c>
    </row>
    <row r="34" spans="1:7">
      <c r="A34">
        <v>33</v>
      </c>
      <c r="E34" s="7"/>
    </row>
    <row r="35" spans="1:7">
      <c r="A35">
        <v>34</v>
      </c>
      <c r="B35" t="s">
        <v>326</v>
      </c>
      <c r="C35" t="s">
        <v>294</v>
      </c>
      <c r="D35" t="s">
        <v>295</v>
      </c>
      <c r="E35" s="7" t="s">
        <v>296</v>
      </c>
      <c r="F35" t="s">
        <v>297</v>
      </c>
      <c r="G35" t="s">
        <v>327</v>
      </c>
    </row>
    <row r="36" spans="1:7">
      <c r="A36">
        <v>35</v>
      </c>
      <c r="E36" s="7"/>
    </row>
    <row r="37" spans="1:7">
      <c r="A37">
        <v>36</v>
      </c>
      <c r="B37" t="s">
        <v>328</v>
      </c>
      <c r="C37" t="s">
        <v>247</v>
      </c>
      <c r="D37" t="s">
        <v>295</v>
      </c>
      <c r="E37" s="7" t="s">
        <v>308</v>
      </c>
      <c r="F37" t="s">
        <v>297</v>
      </c>
      <c r="G37" t="s">
        <v>329</v>
      </c>
    </row>
    <row r="38" spans="1:7">
      <c r="A38">
        <v>37</v>
      </c>
      <c r="E38" s="7"/>
    </row>
    <row r="39" spans="1:7">
      <c r="A39">
        <v>38</v>
      </c>
      <c r="B39" t="s">
        <v>330</v>
      </c>
      <c r="C39" t="s">
        <v>294</v>
      </c>
      <c r="D39" t="s">
        <v>295</v>
      </c>
      <c r="E39" s="7" t="s">
        <v>301</v>
      </c>
      <c r="F39" t="s">
        <v>297</v>
      </c>
      <c r="G39" t="s">
        <v>331</v>
      </c>
    </row>
    <row r="40" spans="1:7">
      <c r="A40">
        <v>39</v>
      </c>
      <c r="E40" s="7"/>
    </row>
    <row r="41" spans="1:7">
      <c r="A41">
        <v>40</v>
      </c>
      <c r="B41" t="s">
        <v>332</v>
      </c>
      <c r="C41" t="s">
        <v>294</v>
      </c>
      <c r="D41" t="s">
        <v>295</v>
      </c>
      <c r="E41" s="7" t="s">
        <v>296</v>
      </c>
      <c r="F41" t="s">
        <v>297</v>
      </c>
      <c r="G41" t="s">
        <v>333</v>
      </c>
    </row>
    <row r="42" spans="1:7">
      <c r="A42">
        <v>41</v>
      </c>
      <c r="E42" s="7"/>
    </row>
    <row r="43" spans="1:7">
      <c r="A43">
        <v>42</v>
      </c>
      <c r="B43" t="s">
        <v>334</v>
      </c>
      <c r="C43" t="s">
        <v>294</v>
      </c>
      <c r="D43" t="s">
        <v>295</v>
      </c>
      <c r="E43" s="7" t="s">
        <v>296</v>
      </c>
      <c r="F43" t="s">
        <v>297</v>
      </c>
      <c r="G43" t="s">
        <v>335</v>
      </c>
    </row>
    <row r="44" spans="1:7">
      <c r="A44">
        <v>43</v>
      </c>
      <c r="E44" s="7"/>
    </row>
    <row r="45" spans="1:7">
      <c r="A45">
        <v>44</v>
      </c>
      <c r="B45" t="s">
        <v>336</v>
      </c>
      <c r="C45" t="s">
        <v>294</v>
      </c>
      <c r="D45" t="s">
        <v>295</v>
      </c>
      <c r="E45" s="7" t="s">
        <v>314</v>
      </c>
      <c r="F45" t="s">
        <v>297</v>
      </c>
      <c r="G45" t="s">
        <v>175</v>
      </c>
    </row>
    <row r="46" spans="1:7">
      <c r="A46">
        <v>45</v>
      </c>
      <c r="E46" s="7"/>
    </row>
    <row r="47" spans="1:7">
      <c r="A47">
        <v>46</v>
      </c>
      <c r="B47" t="s">
        <v>337</v>
      </c>
      <c r="C47" t="s">
        <v>294</v>
      </c>
      <c r="D47" t="s">
        <v>295</v>
      </c>
      <c r="E47" s="7" t="s">
        <v>311</v>
      </c>
      <c r="F47" t="s">
        <v>297</v>
      </c>
      <c r="G47" t="s">
        <v>338</v>
      </c>
    </row>
    <row r="48" spans="1:7">
      <c r="A48">
        <v>47</v>
      </c>
      <c r="E48" s="7"/>
    </row>
    <row r="49" spans="1:7">
      <c r="A49">
        <v>48</v>
      </c>
      <c r="B49" t="s">
        <v>317</v>
      </c>
      <c r="C49" t="s">
        <v>294</v>
      </c>
      <c r="D49" t="s">
        <v>295</v>
      </c>
      <c r="E49" s="7" t="s">
        <v>311</v>
      </c>
      <c r="F49" t="s">
        <v>297</v>
      </c>
      <c r="G49" t="s">
        <v>177</v>
      </c>
    </row>
    <row r="50" spans="1:7">
      <c r="A50">
        <v>49</v>
      </c>
      <c r="E50" s="7"/>
    </row>
    <row r="51" spans="1:7">
      <c r="A51">
        <v>50</v>
      </c>
      <c r="B51" t="s">
        <v>339</v>
      </c>
      <c r="C51" t="s">
        <v>340</v>
      </c>
      <c r="D51" t="s">
        <v>295</v>
      </c>
      <c r="E51" s="7" t="s">
        <v>341</v>
      </c>
      <c r="F51" t="s">
        <v>297</v>
      </c>
      <c r="G51" t="s">
        <v>342</v>
      </c>
    </row>
    <row r="52" spans="1:7">
      <c r="A52">
        <v>51</v>
      </c>
      <c r="E52" s="7"/>
    </row>
    <row r="53" spans="1:7">
      <c r="A53">
        <v>52</v>
      </c>
      <c r="B53" t="s">
        <v>343</v>
      </c>
      <c r="C53" t="s">
        <v>259</v>
      </c>
      <c r="D53" t="s">
        <v>295</v>
      </c>
      <c r="E53" s="7" t="s">
        <v>344</v>
      </c>
      <c r="F53" t="s">
        <v>297</v>
      </c>
      <c r="G53" t="s">
        <v>345</v>
      </c>
    </row>
    <row r="54" spans="1:7">
      <c r="A54">
        <v>53</v>
      </c>
      <c r="E54" s="7"/>
    </row>
    <row r="55" spans="1:7">
      <c r="A55">
        <v>54</v>
      </c>
      <c r="B55" t="s">
        <v>346</v>
      </c>
      <c r="C55" t="s">
        <v>294</v>
      </c>
      <c r="D55" t="s">
        <v>295</v>
      </c>
      <c r="E55" s="7">
        <v>22902</v>
      </c>
      <c r="F55" t="s">
        <v>297</v>
      </c>
      <c r="G55" t="s">
        <v>180</v>
      </c>
    </row>
    <row r="56" spans="1:7">
      <c r="A56">
        <v>55</v>
      </c>
      <c r="E56" s="7"/>
    </row>
    <row r="57" spans="1:7">
      <c r="A57">
        <v>56</v>
      </c>
      <c r="B57" t="s">
        <v>319</v>
      </c>
      <c r="C57" t="s">
        <v>294</v>
      </c>
      <c r="D57" t="s">
        <v>295</v>
      </c>
      <c r="E57" s="7">
        <v>22902</v>
      </c>
      <c r="F57" t="s">
        <v>297</v>
      </c>
      <c r="G57" t="s">
        <v>181</v>
      </c>
    </row>
    <row r="58" spans="1:7">
      <c r="A58">
        <v>57</v>
      </c>
      <c r="E58" s="7"/>
    </row>
    <row r="59" spans="1:7">
      <c r="A59">
        <v>58</v>
      </c>
      <c r="B59" t="s">
        <v>347</v>
      </c>
      <c r="C59" t="s">
        <v>294</v>
      </c>
      <c r="D59" t="s">
        <v>295</v>
      </c>
      <c r="E59" s="7" t="s">
        <v>301</v>
      </c>
      <c r="F59" t="s">
        <v>297</v>
      </c>
      <c r="G59" t="s">
        <v>348</v>
      </c>
    </row>
    <row r="60" spans="1:7">
      <c r="A60">
        <v>59</v>
      </c>
      <c r="E60" s="7"/>
    </row>
    <row r="61" spans="1:7">
      <c r="A61">
        <v>60</v>
      </c>
      <c r="B61" t="s">
        <v>349</v>
      </c>
      <c r="C61" t="s">
        <v>294</v>
      </c>
      <c r="D61" t="s">
        <v>295</v>
      </c>
      <c r="E61" s="7" t="s">
        <v>350</v>
      </c>
      <c r="F61" t="s">
        <v>297</v>
      </c>
      <c r="G61" t="s">
        <v>351</v>
      </c>
    </row>
    <row r="62" spans="1:7">
      <c r="A62">
        <v>61</v>
      </c>
      <c r="E62" s="7"/>
    </row>
    <row r="63" spans="1:7">
      <c r="A63">
        <v>62</v>
      </c>
      <c r="B63" t="s">
        <v>352</v>
      </c>
      <c r="C63" t="s">
        <v>294</v>
      </c>
      <c r="D63" t="s">
        <v>295</v>
      </c>
      <c r="E63" s="7" t="s">
        <v>301</v>
      </c>
      <c r="F63" t="s">
        <v>297</v>
      </c>
      <c r="G63" t="s">
        <v>184</v>
      </c>
    </row>
    <row r="64" spans="1:7">
      <c r="A64">
        <v>63</v>
      </c>
      <c r="E64" s="7"/>
    </row>
    <row r="65" spans="1:7">
      <c r="A65">
        <v>64</v>
      </c>
      <c r="B65" t="s">
        <v>353</v>
      </c>
      <c r="C65" t="s">
        <v>294</v>
      </c>
      <c r="D65" t="s">
        <v>295</v>
      </c>
      <c r="E65" s="7">
        <v>22901</v>
      </c>
      <c r="F65" t="s">
        <v>297</v>
      </c>
      <c r="G65" t="s">
        <v>185</v>
      </c>
    </row>
    <row r="66" spans="1:7">
      <c r="A66">
        <v>65</v>
      </c>
      <c r="E66" s="7"/>
    </row>
    <row r="67" spans="1:7">
      <c r="A67">
        <v>66</v>
      </c>
      <c r="B67" t="s">
        <v>354</v>
      </c>
      <c r="C67" t="s">
        <v>294</v>
      </c>
      <c r="D67" t="s">
        <v>295</v>
      </c>
      <c r="E67" s="7" t="s">
        <v>311</v>
      </c>
      <c r="F67" t="s">
        <v>297</v>
      </c>
      <c r="G67" t="s">
        <v>355</v>
      </c>
    </row>
    <row r="68" spans="1:7">
      <c r="A68">
        <v>67</v>
      </c>
      <c r="E68" s="7"/>
    </row>
    <row r="69" spans="1:7">
      <c r="A69">
        <v>68</v>
      </c>
      <c r="B69" t="s">
        <v>356</v>
      </c>
      <c r="C69" t="s">
        <v>247</v>
      </c>
      <c r="D69" t="s">
        <v>295</v>
      </c>
      <c r="E69" s="7" t="s">
        <v>308</v>
      </c>
      <c r="F69" t="s">
        <v>297</v>
      </c>
      <c r="G69" t="s">
        <v>357</v>
      </c>
    </row>
    <row r="70" spans="1:7">
      <c r="A70">
        <v>69</v>
      </c>
      <c r="E70" s="7"/>
    </row>
    <row r="71" spans="1:7">
      <c r="A71">
        <v>70</v>
      </c>
      <c r="B71" t="s">
        <v>358</v>
      </c>
      <c r="C71" t="s">
        <v>294</v>
      </c>
      <c r="D71" t="s">
        <v>295</v>
      </c>
      <c r="E71" s="7" t="s">
        <v>296</v>
      </c>
      <c r="F71" t="s">
        <v>297</v>
      </c>
      <c r="G71" t="s">
        <v>359</v>
      </c>
    </row>
    <row r="72" spans="1:7">
      <c r="A72">
        <v>71</v>
      </c>
      <c r="E72" s="7"/>
    </row>
    <row r="73" spans="1:7">
      <c r="A73">
        <v>72</v>
      </c>
      <c r="B73" t="s">
        <v>360</v>
      </c>
      <c r="C73" t="s">
        <v>361</v>
      </c>
      <c r="D73" t="s">
        <v>295</v>
      </c>
      <c r="E73" s="7" t="s">
        <v>362</v>
      </c>
      <c r="F73" t="s">
        <v>297</v>
      </c>
      <c r="G73" t="s">
        <v>363</v>
      </c>
    </row>
    <row r="74" spans="1:7">
      <c r="A74">
        <v>73</v>
      </c>
      <c r="E74" s="7"/>
    </row>
    <row r="75" spans="1:7">
      <c r="A75">
        <v>74</v>
      </c>
      <c r="B75" t="s">
        <v>364</v>
      </c>
      <c r="C75" t="s">
        <v>247</v>
      </c>
      <c r="D75" t="s">
        <v>295</v>
      </c>
      <c r="E75" s="7">
        <v>22932</v>
      </c>
      <c r="F75" t="s">
        <v>297</v>
      </c>
      <c r="G75" t="s">
        <v>190</v>
      </c>
    </row>
    <row r="76" spans="1:7">
      <c r="A76">
        <v>75</v>
      </c>
      <c r="E76" s="7"/>
    </row>
    <row r="77" spans="1:7">
      <c r="A77">
        <v>76</v>
      </c>
      <c r="B77" t="s">
        <v>365</v>
      </c>
      <c r="C77" t="s">
        <v>304</v>
      </c>
      <c r="D77" t="s">
        <v>295</v>
      </c>
      <c r="E77" s="7">
        <v>22936</v>
      </c>
      <c r="F77" t="s">
        <v>297</v>
      </c>
      <c r="G77" t="s">
        <v>191</v>
      </c>
    </row>
    <row r="78" spans="1:7">
      <c r="A78">
        <v>77</v>
      </c>
      <c r="E78" s="7"/>
    </row>
    <row r="79" spans="1:7">
      <c r="A79">
        <v>78</v>
      </c>
      <c r="B79" t="s">
        <v>366</v>
      </c>
      <c r="C79" t="s">
        <v>367</v>
      </c>
      <c r="D79" t="s">
        <v>295</v>
      </c>
      <c r="E79" s="7">
        <v>22947</v>
      </c>
      <c r="F79" t="s">
        <v>297</v>
      </c>
      <c r="G79" t="s">
        <v>192</v>
      </c>
    </row>
    <row r="80" spans="1:7">
      <c r="A80">
        <v>79</v>
      </c>
      <c r="E80" s="7"/>
    </row>
    <row r="81" spans="1:7">
      <c r="A81">
        <v>80</v>
      </c>
      <c r="B81" t="s">
        <v>368</v>
      </c>
      <c r="C81" t="s">
        <v>294</v>
      </c>
      <c r="D81" t="s">
        <v>295</v>
      </c>
      <c r="E81" s="7">
        <v>22911</v>
      </c>
      <c r="F81" t="s">
        <v>297</v>
      </c>
      <c r="G81" t="s">
        <v>193</v>
      </c>
    </row>
    <row r="82" spans="1:7">
      <c r="A82">
        <v>81</v>
      </c>
      <c r="E82" s="7"/>
    </row>
    <row r="83" spans="1:7">
      <c r="A83">
        <v>82</v>
      </c>
      <c r="B83" t="s">
        <v>369</v>
      </c>
      <c r="C83" t="s">
        <v>294</v>
      </c>
      <c r="D83" t="s">
        <v>295</v>
      </c>
      <c r="E83" s="7">
        <v>22903</v>
      </c>
      <c r="F83" t="s">
        <v>297</v>
      </c>
      <c r="G83" t="s">
        <v>194</v>
      </c>
    </row>
    <row r="84" spans="1:7">
      <c r="A84">
        <v>83</v>
      </c>
      <c r="E84" s="7"/>
    </row>
    <row r="85" spans="1:7">
      <c r="A85">
        <v>84</v>
      </c>
      <c r="B85" t="s">
        <v>370</v>
      </c>
      <c r="C85" t="s">
        <v>294</v>
      </c>
      <c r="D85" t="s">
        <v>295</v>
      </c>
      <c r="E85" s="7">
        <v>22902</v>
      </c>
      <c r="F85" t="s">
        <v>297</v>
      </c>
      <c r="G85" t="s">
        <v>195</v>
      </c>
    </row>
    <row r="86" spans="1:7">
      <c r="A86">
        <v>85</v>
      </c>
      <c r="E86" s="7"/>
    </row>
    <row r="87" spans="1:7">
      <c r="A87">
        <v>86</v>
      </c>
      <c r="B87" t="s">
        <v>371</v>
      </c>
      <c r="C87" t="s">
        <v>340</v>
      </c>
      <c r="D87" t="s">
        <v>295</v>
      </c>
      <c r="E87" s="7">
        <v>22959</v>
      </c>
      <c r="F87" t="s">
        <v>297</v>
      </c>
      <c r="G87" t="s">
        <v>196</v>
      </c>
    </row>
    <row r="88" spans="1:7">
      <c r="A88">
        <v>87</v>
      </c>
      <c r="E88" s="7"/>
    </row>
    <row r="89" spans="1:7">
      <c r="A89">
        <v>88</v>
      </c>
      <c r="B89" t="s">
        <v>372</v>
      </c>
      <c r="C89" t="s">
        <v>259</v>
      </c>
      <c r="D89" t="s">
        <v>295</v>
      </c>
      <c r="E89" s="7">
        <v>24590</v>
      </c>
      <c r="F89" t="s">
        <v>297</v>
      </c>
      <c r="G89" t="s">
        <v>197</v>
      </c>
    </row>
    <row r="90" spans="1:7">
      <c r="A90">
        <v>89</v>
      </c>
      <c r="E90" s="7"/>
    </row>
    <row r="91" spans="1:7">
      <c r="A91">
        <v>90</v>
      </c>
      <c r="B91" t="s">
        <v>373</v>
      </c>
      <c r="C91" t="s">
        <v>294</v>
      </c>
      <c r="D91" t="s">
        <v>295</v>
      </c>
      <c r="E91" s="7">
        <v>22903</v>
      </c>
      <c r="F91" t="s">
        <v>297</v>
      </c>
      <c r="G91" t="s">
        <v>198</v>
      </c>
    </row>
    <row r="92" spans="1:7">
      <c r="A92">
        <v>91</v>
      </c>
      <c r="E92" s="7"/>
    </row>
    <row r="93" spans="1:7">
      <c r="A93">
        <v>92</v>
      </c>
      <c r="B93" t="s">
        <v>374</v>
      </c>
      <c r="C93" t="s">
        <v>294</v>
      </c>
      <c r="D93" t="s">
        <v>295</v>
      </c>
      <c r="E93" s="7">
        <v>22911</v>
      </c>
      <c r="F93" t="s">
        <v>297</v>
      </c>
      <c r="G93" t="s">
        <v>199</v>
      </c>
    </row>
    <row r="94" spans="1:7">
      <c r="A94">
        <v>93</v>
      </c>
      <c r="E94" s="7"/>
    </row>
    <row r="95" spans="1:7">
      <c r="A95">
        <v>94</v>
      </c>
      <c r="B95" t="s">
        <v>375</v>
      </c>
      <c r="C95" t="s">
        <v>294</v>
      </c>
      <c r="D95" t="s">
        <v>295</v>
      </c>
      <c r="E95" s="7">
        <v>22902</v>
      </c>
      <c r="F95" t="s">
        <v>297</v>
      </c>
      <c r="G95" t="s">
        <v>200</v>
      </c>
    </row>
    <row r="96" spans="1:7">
      <c r="A96">
        <v>95</v>
      </c>
      <c r="E96" s="7"/>
    </row>
    <row r="97" spans="1:7">
      <c r="A97">
        <v>96</v>
      </c>
      <c r="B97" t="s">
        <v>376</v>
      </c>
      <c r="C97" t="s">
        <v>294</v>
      </c>
      <c r="D97" t="s">
        <v>295</v>
      </c>
      <c r="E97" s="7">
        <v>22902</v>
      </c>
      <c r="F97" t="s">
        <v>297</v>
      </c>
      <c r="G97" t="s">
        <v>201</v>
      </c>
    </row>
    <row r="98" spans="1:7">
      <c r="A98">
        <v>97</v>
      </c>
      <c r="E98" s="7"/>
    </row>
    <row r="99" spans="1:7">
      <c r="A99">
        <v>98</v>
      </c>
      <c r="B99" t="s">
        <v>377</v>
      </c>
      <c r="C99" t="s">
        <v>259</v>
      </c>
      <c r="D99" t="s">
        <v>295</v>
      </c>
      <c r="E99" s="7">
        <v>24590</v>
      </c>
      <c r="F99" t="s">
        <v>297</v>
      </c>
      <c r="G99" t="s">
        <v>202</v>
      </c>
    </row>
    <row r="100" spans="1:7">
      <c r="A100">
        <v>99</v>
      </c>
      <c r="E100" s="7"/>
    </row>
    <row r="101" spans="1:7">
      <c r="A101">
        <v>100</v>
      </c>
      <c r="B101" t="s">
        <v>378</v>
      </c>
      <c r="C101" t="s">
        <v>247</v>
      </c>
      <c r="D101" t="s">
        <v>295</v>
      </c>
      <c r="E101" s="7">
        <v>22932</v>
      </c>
      <c r="F101" t="s">
        <v>297</v>
      </c>
      <c r="G101" t="s">
        <v>203</v>
      </c>
    </row>
    <row r="102" spans="1:7">
      <c r="A102">
        <v>101</v>
      </c>
      <c r="E102" s="7"/>
    </row>
    <row r="103" spans="1:7">
      <c r="A103">
        <v>102</v>
      </c>
      <c r="B103" t="s">
        <v>379</v>
      </c>
      <c r="C103" t="s">
        <v>294</v>
      </c>
      <c r="D103" t="s">
        <v>295</v>
      </c>
      <c r="E103" s="7">
        <v>22901</v>
      </c>
      <c r="F103" t="s">
        <v>297</v>
      </c>
      <c r="G103" t="s">
        <v>204</v>
      </c>
    </row>
    <row r="104" spans="1:7">
      <c r="A104">
        <v>103</v>
      </c>
      <c r="E104" s="7"/>
    </row>
    <row r="105" spans="1:7">
      <c r="A105">
        <v>104</v>
      </c>
      <c r="B105" t="s">
        <v>376</v>
      </c>
      <c r="C105" t="s">
        <v>294</v>
      </c>
      <c r="D105" t="s">
        <v>295</v>
      </c>
      <c r="E105" s="7">
        <v>22902</v>
      </c>
      <c r="F105" t="s">
        <v>297</v>
      </c>
      <c r="G105" t="s">
        <v>205</v>
      </c>
    </row>
    <row r="106" spans="1:7">
      <c r="A106">
        <v>105</v>
      </c>
      <c r="E106" s="7"/>
    </row>
    <row r="107" spans="1:7">
      <c r="A107">
        <v>106</v>
      </c>
      <c r="B107" t="s">
        <v>380</v>
      </c>
      <c r="C107" t="s">
        <v>294</v>
      </c>
      <c r="D107" t="s">
        <v>295</v>
      </c>
      <c r="E107" s="7" t="s">
        <v>296</v>
      </c>
      <c r="F107" t="s">
        <v>297</v>
      </c>
      <c r="G107" t="s">
        <v>216</v>
      </c>
    </row>
    <row r="108" spans="1:7">
      <c r="A108">
        <v>107</v>
      </c>
      <c r="E108" s="7"/>
    </row>
    <row r="109" spans="1:7">
      <c r="A109">
        <v>108</v>
      </c>
      <c r="B109" t="s">
        <v>381</v>
      </c>
      <c r="C109" t="s">
        <v>294</v>
      </c>
      <c r="D109" t="s">
        <v>295</v>
      </c>
      <c r="E109" s="7">
        <v>22901</v>
      </c>
      <c r="F109" t="s">
        <v>297</v>
      </c>
      <c r="G109" t="s">
        <v>207</v>
      </c>
    </row>
    <row r="110" spans="1:7">
      <c r="A110">
        <v>109</v>
      </c>
      <c r="E110" s="7"/>
    </row>
    <row r="111" spans="1:7">
      <c r="A111">
        <v>110</v>
      </c>
      <c r="B111" t="s">
        <v>382</v>
      </c>
      <c r="C111" t="s">
        <v>294</v>
      </c>
      <c r="D111" t="s">
        <v>295</v>
      </c>
      <c r="E111" s="7">
        <v>22902</v>
      </c>
      <c r="F111" t="s">
        <v>297</v>
      </c>
      <c r="G111" t="s">
        <v>208</v>
      </c>
    </row>
    <row r="112" spans="1:7">
      <c r="A112">
        <v>111</v>
      </c>
      <c r="E112" s="7"/>
    </row>
    <row r="113" spans="1:7">
      <c r="A113">
        <v>112</v>
      </c>
      <c r="B113" t="s">
        <v>324</v>
      </c>
      <c r="C113" t="s">
        <v>294</v>
      </c>
      <c r="D113" t="s">
        <v>295</v>
      </c>
      <c r="E113" s="7" t="s">
        <v>296</v>
      </c>
      <c r="F113" t="s">
        <v>297</v>
      </c>
      <c r="G113" t="s">
        <v>209</v>
      </c>
    </row>
    <row r="114" spans="1:7">
      <c r="A114">
        <v>113</v>
      </c>
      <c r="E114" s="7"/>
    </row>
    <row r="115" spans="1:7">
      <c r="A115">
        <v>114</v>
      </c>
      <c r="B115" t="s">
        <v>383</v>
      </c>
      <c r="C115" t="s">
        <v>294</v>
      </c>
      <c r="D115" t="s">
        <v>295</v>
      </c>
      <c r="E115" s="7" t="s">
        <v>311</v>
      </c>
      <c r="F115" t="s">
        <v>297</v>
      </c>
      <c r="G115" t="s">
        <v>384</v>
      </c>
    </row>
    <row r="116" spans="1:7">
      <c r="A116">
        <v>115</v>
      </c>
      <c r="E116" s="7"/>
    </row>
    <row r="117" spans="1:7">
      <c r="A117">
        <v>116</v>
      </c>
      <c r="B117" t="s">
        <v>385</v>
      </c>
      <c r="C117" t="s">
        <v>294</v>
      </c>
      <c r="D117" t="s">
        <v>295</v>
      </c>
      <c r="E117" s="7" t="s">
        <v>296</v>
      </c>
      <c r="F117" t="s">
        <v>297</v>
      </c>
      <c r="G117" t="s">
        <v>211</v>
      </c>
    </row>
    <row r="118" spans="1:7">
      <c r="A118">
        <v>117</v>
      </c>
      <c r="E118" s="7"/>
    </row>
    <row r="119" spans="1:7">
      <c r="A119">
        <v>118</v>
      </c>
      <c r="B119" t="s">
        <v>386</v>
      </c>
      <c r="C119" t="s">
        <v>294</v>
      </c>
      <c r="D119" t="s">
        <v>295</v>
      </c>
      <c r="E119" s="7" t="s">
        <v>296</v>
      </c>
      <c r="F119" t="s">
        <v>297</v>
      </c>
      <c r="G119" t="s">
        <v>212</v>
      </c>
    </row>
    <row r="120" spans="1:7">
      <c r="A120">
        <v>119</v>
      </c>
      <c r="E120" s="7"/>
    </row>
    <row r="121" spans="1:7">
      <c r="A121">
        <v>120</v>
      </c>
      <c r="B121" t="s">
        <v>387</v>
      </c>
      <c r="C121" t="s">
        <v>294</v>
      </c>
      <c r="D121" t="s">
        <v>295</v>
      </c>
      <c r="E121">
        <v>22911</v>
      </c>
      <c r="F121" t="s">
        <v>297</v>
      </c>
      <c r="G121" t="s">
        <v>213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387dac06-b021-4a88-aed0-a567903c6876">Multi-Year</Year>
    <Task xmlns="387dac06-b021-4a88-aed0-a567903c6876">Reimburse/Misc Payments/Stipends</Task>
    <Audience xmlns="387dac06-b021-4a88-aed0-a567903c6876" xsi:nil="true"/>
    <Cross_x0020_Departments_x002f_Divisions xmlns="387dac06-b021-4a88-aed0-a567903c6876">None</Cross_x0020_Departments_x002f_Divisions>
    <FY_x002f_CY xmlns="387dac06-b021-4a88-aed0-a567903c6876">CY</FY_x002f_CY>
    <Commodity xmlns="387dac06-b021-4a88-aed0-a567903c6876" xsi:nil="true"/>
    <Division xmlns="387dac06-b021-4a88-aed0-a567903c6876">Controller's Office - Accounting</Division>
    <Systems xmlns="387dac06-b021-4a88-aed0-a567903c6876">None</Systems>
    <Vendor_x002f_Supplier xmlns="387dac06-b021-4a88-aed0-a567903c6876" xsi:nil="true"/>
    <Vendor_x002f_Supplier_x0020_Address xmlns="387dac06-b021-4a88-aed0-a567903c6876" xsi:nil="true"/>
    <_ip_UnifiedCompliancePolicyUIAction xmlns="http://schemas.microsoft.com/sharepoint/v3" xsi:nil="true"/>
    <Document_x0020_Type xmlns="387dac06-b021-4a88-aed0-a567903c6876">Form</Document_x0020_Type>
    <_ip_UnifiedCompliancePolicyProperties xmlns="http://schemas.microsoft.com/sharepoint/v3" xsi:nil="true"/>
    <_dlc_DocId xmlns="58629080-71e8-43d2-b583-b6e16f204139">VWCPKA6DQQ5U-1719645577-1541</_dlc_DocId>
    <_dlc_DocIdUrl xmlns="58629080-71e8-43d2-b583-b6e16f204139">
      <Url>https://albemarlecountyva.sharepoint.com/sites/Finance/_layouts/15/DocIdRedir.aspx?ID=VWCPKA6DQQ5U-1719645577-1541</Url>
      <Description>VWCPKA6DQQ5U-1719645577-1541</Description>
    </_dlc_DocIdUrl>
    <SharedWithUsers xmlns="58629080-71e8-43d2-b583-b6e16f204139">
      <UserInfo>
        <DisplayName>Lindsay Huff</DisplayName>
        <AccountId>212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38561FBC032940A491309EAA673026" ma:contentTypeVersion="27" ma:contentTypeDescription="Create a new document." ma:contentTypeScope="" ma:versionID="8ee2b6c3198ac4534b914a5313c09ae1">
  <xsd:schema xmlns:xsd="http://www.w3.org/2001/XMLSchema" xmlns:xs="http://www.w3.org/2001/XMLSchema" xmlns:p="http://schemas.microsoft.com/office/2006/metadata/properties" xmlns:ns1="http://schemas.microsoft.com/sharepoint/v3" xmlns:ns2="387dac06-b021-4a88-aed0-a567903c6876" xmlns:ns3="58629080-71e8-43d2-b583-b6e16f204139" targetNamespace="http://schemas.microsoft.com/office/2006/metadata/properties" ma:root="true" ma:fieldsID="3faa49bf82889c79d0b306b4d31e9955" ns1:_="" ns2:_="" ns3:_="">
    <xsd:import namespace="http://schemas.microsoft.com/sharepoint/v3"/>
    <xsd:import namespace="387dac06-b021-4a88-aed0-a567903c6876"/>
    <xsd:import namespace="58629080-71e8-43d2-b583-b6e16f204139"/>
    <xsd:element name="properties">
      <xsd:complexType>
        <xsd:sequence>
          <xsd:element name="documentManagement">
            <xsd:complexType>
              <xsd:all>
                <xsd:element ref="ns2:Task" minOccurs="0"/>
                <xsd:element ref="ns2:Document_x0020_Type" minOccurs="0"/>
                <xsd:element ref="ns2:Division" minOccurs="0"/>
                <xsd:element ref="ns2:Cross_x0020_Departments_x002f_Divisions" minOccurs="0"/>
                <xsd:element ref="ns2:Systems" minOccurs="0"/>
                <xsd:element ref="ns2:Audience" minOccurs="0"/>
                <xsd:element ref="ns2:FY_x002f_CY" minOccurs="0"/>
                <xsd:element ref="ns2:Year" minOccurs="0"/>
                <xsd:element ref="ns2:MediaServiceMetadata" minOccurs="0"/>
                <xsd:element ref="ns2:MediaServiceFastMetadata" minOccurs="0"/>
                <xsd:element ref="ns2:MediaServiceDateTaken" minOccurs="0"/>
                <xsd:element ref="ns2:Vendor_x002f_Supplier" minOccurs="0"/>
                <xsd:element ref="ns2:Vendor_x002f_Supplier_x0020_Address" minOccurs="0"/>
                <xsd:element ref="ns2:Commodity" minOccurs="0"/>
                <xsd:element ref="ns1:_ip_UnifiedCompliancePolicyProperties" minOccurs="0"/>
                <xsd:element ref="ns1:_ip_UnifiedCompliancePolicyUIAction" minOccurs="0"/>
                <xsd:element ref="ns3:SharedWithUsers" minOccurs="0"/>
                <xsd:element ref="ns3:SharedWithDetails" minOccurs="0"/>
                <xsd:element ref="ns3:_dlc_DocId" minOccurs="0"/>
                <xsd:element ref="ns3:_dlc_DocIdUrl" minOccurs="0"/>
                <xsd:element ref="ns3:_dlc_DocIdPersistId"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dac06-b021-4a88-aed0-a567903c6876" elementFormDefault="qualified">
    <xsd:import namespace="http://schemas.microsoft.com/office/2006/documentManagement/types"/>
    <xsd:import namespace="http://schemas.microsoft.com/office/infopath/2007/PartnerControls"/>
    <xsd:element name="Task" ma:index="2" nillable="true" ma:displayName="Task" ma:description="Task - Grouping of documents that should assist you in completing the task" ma:format="Dropdown" ma:internalName="Task">
      <xsd:simpleType>
        <xsd:restriction base="dms:Choice">
          <xsd:enumeration value="Changes in Greenshades"/>
          <xsd:enumeration value="County Contracts"/>
          <xsd:enumeration value="Employee Tax Questions (W2/W4)"/>
          <xsd:enumeration value="Health Care/Self-Insurance"/>
          <xsd:enumeration value="Corrective Pay"/>
          <xsd:enumeration value="Paychecks"/>
          <xsd:enumeration value="Purchasing with the County"/>
          <xsd:enumeration value="Sales - Tax Exempt"/>
          <xsd:enumeration value="Year End Procedures"/>
          <xsd:enumeration value="Administration"/>
          <xsd:enumeration value="Reimburse/Misc Payments/Stipends"/>
          <xsd:enumeration value="Journal Entry"/>
          <xsd:enumeration value="P-Cards"/>
          <xsd:enumeration value="Chart of Accounts"/>
          <xsd:enumeration value="Contract Management in Laserfiche"/>
          <xsd:enumeration value="ePro"/>
          <xsd:enumeration value="Policy &amp; Partnerships"/>
        </xsd:restriction>
      </xsd:simpleType>
    </xsd:element>
    <xsd:element name="Document_x0020_Type" ma:index="3" nillable="true" ma:displayName="Document Type" ma:format="Dropdown" ma:internalName="Document_x0020_Type">
      <xsd:simpleType>
        <xsd:restriction base="dms:Choice">
          <xsd:enumeration value="Email"/>
          <xsd:enumeration value="Form"/>
          <xsd:enumeration value="Memo"/>
          <xsd:enumeration value="Policy"/>
          <xsd:enumeration value="Presentation"/>
          <xsd:enumeration value="Procedure"/>
          <xsd:enumeration value="SOP"/>
          <xsd:enumeration value="Reference Material"/>
          <xsd:enumeration value="Training"/>
          <xsd:enumeration value="Template"/>
          <xsd:enumeration value="Business Continuity/Emergency Response"/>
          <xsd:enumeration value="Ordinance"/>
        </xsd:restriction>
      </xsd:simpleType>
    </xsd:element>
    <xsd:element name="Division" ma:index="4" nillable="true" ma:displayName="Office/Area" ma:description="F&amp;B Offices" ma:format="Dropdown" ma:internalName="Division">
      <xsd:simpleType>
        <xsd:restriction base="dms:Choice">
          <xsd:enumeration value="Controller's Office - Accounting"/>
          <xsd:enumeration value="Controller's Office - Payroll"/>
          <xsd:enumeration value="OCFO"/>
          <xsd:enumeration value="Finance &amp; Budget"/>
          <xsd:enumeration value="Procurement"/>
          <xsd:enumeration value="Treasury"/>
          <xsd:enumeration value="Risk Management"/>
          <xsd:enumeration value="Real Estate"/>
          <xsd:enumeration value="Revenue Administration"/>
          <xsd:enumeration value="OCFO - Policy &amp; Partnership"/>
        </xsd:restriction>
      </xsd:simpleType>
    </xsd:element>
    <xsd:element name="Cross_x0020_Departments_x002f_Divisions" ma:index="5" nillable="true" ma:displayName="Cross Departments/Divisions" ma:default="None" ma:description="When tasks/procedures cross divisons or departments - several groups are involved when completing the task" ma:format="Dropdown" ma:internalName="Cross_x0020_Departments_x002f_Divisions">
      <xsd:simpleType>
        <xsd:restriction base="dms:Choice">
          <xsd:enumeration value="Community Development (CDD)"/>
          <xsd:enumeration value="Economic Development (ED)"/>
          <xsd:enumeration value="IT ERP"/>
          <xsd:enumeration value="IT Knowledge Managment"/>
          <xsd:enumeration value="Human Resources"/>
          <xsd:enumeration value="Information Technology"/>
          <xsd:enumeration value="Budget"/>
          <xsd:enumeration value="Controller's Office - Accounting"/>
          <xsd:enumeration value="Controller's Office - Payroll"/>
          <xsd:enumeration value="Finance Administration"/>
          <xsd:enumeration value="Finance &amp; Budget"/>
          <xsd:enumeration value="Procurement"/>
          <xsd:enumeration value="Risk Management"/>
          <xsd:enumeration value="Revenue Administration"/>
          <xsd:enumeration value="Treasury"/>
          <xsd:enumeration value="None"/>
        </xsd:restriction>
      </xsd:simpleType>
    </xsd:element>
    <xsd:element name="Systems" ma:index="6" nillable="true" ma:displayName="Systems" ma:default="None" ma:format="Dropdown" ma:internalName="Systems">
      <xsd:simpleType>
        <xsd:restriction base="dms:Choice">
          <xsd:enumeration value="Amazon Business"/>
          <xsd:enumeration value="ePro"/>
          <xsd:enumeration value="DMV online"/>
          <xsd:enumeration value="eVA"/>
          <xsd:enumeration value="Greenshades"/>
          <xsd:enumeration value="Great Plains (GP)"/>
          <xsd:enumeration value="Laserfiche"/>
          <xsd:enumeration value="Kronos - Time &amp; Attendance"/>
          <xsd:enumeration value="Sturgis"/>
          <xsd:enumeration value="Works"/>
          <xsd:enumeration value="Vision"/>
          <xsd:enumeration value="None"/>
        </xsd:restriction>
      </xsd:simpleType>
    </xsd:element>
    <xsd:element name="Audience" ma:index="7" nillable="true" ma:displayName="Audience" ma:format="Dropdown" ma:internalName="Audience">
      <xsd:simpleType>
        <xsd:restriction base="dms:Choice">
          <xsd:enumeration value="Bookkeper"/>
          <xsd:enumeration value="Bookkeeper/Office Associate"/>
          <xsd:enumeration value="Employee"/>
          <xsd:enumeration value="Timekeeper"/>
          <xsd:enumeration value="Office Associate"/>
          <xsd:enumeration value="Vendor"/>
          <xsd:enumeration value="Reconcilers/Approvers"/>
          <xsd:enumeration value="Other"/>
        </xsd:restriction>
      </xsd:simpleType>
    </xsd:element>
    <xsd:element name="FY_x002f_CY" ma:index="8" nillable="true" ma:displayName="FY/CY" ma:format="RadioButtons" ma:internalName="FY_x002f_CY" ma:readOnly="false">
      <xsd:simpleType>
        <xsd:restriction base="dms:Choice">
          <xsd:enumeration value="FY"/>
          <xsd:enumeration value="CY"/>
        </xsd:restriction>
      </xsd:simpleType>
    </xsd:element>
    <xsd:element name="Year" ma:index="9" nillable="true" ma:displayName="Year" ma:description="This just simply describes what year the document was created in or applies to - Fill out the column FY/CY in conjunction with this column" ma:format="Dropdown" ma:internalName="Year">
      <xsd:simpleType>
        <xsd:restriction base="dms:Choice">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Multi-Year"/>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Vendor_x002f_Supplier" ma:index="19" nillable="true" ma:displayName="Vendor/Supplier" ma:description="Vendors/Suppliers that participate in sales - tax exemption with the county" ma:format="Dropdown" ma:hidden="true" ma:internalName="Vendor_x002f_Supplier" ma:readOnly="false">
      <xsd:simpleType>
        <xsd:union memberTypes="dms:Text">
          <xsd:simpleType>
            <xsd:restriction base="dms:Choice">
              <xsd:enumeration value="Wal-Mart"/>
            </xsd:restriction>
          </xsd:simpleType>
        </xsd:union>
      </xsd:simpleType>
    </xsd:element>
    <xsd:element name="Vendor_x002f_Supplier_x0020_Address" ma:index="20" nillable="true" ma:displayName="Vendor/Supplier Address" ma:description="Address of the Vendor or Supplier" ma:hidden="true" ma:internalName="Vendor_x002f_Supplier_x0020_Address" ma:readOnly="false">
      <xsd:simpleType>
        <xsd:restriction base="dms:Note"/>
      </xsd:simpleType>
    </xsd:element>
    <xsd:element name="Commodity" ma:index="21" nillable="true" ma:displayName="Commodity" ma:format="Dropdown" ma:hidden="true" ma:internalName="Commodity" ma:readOnly="false">
      <xsd:simpleType>
        <xsd:union memberTypes="dms:Text">
          <xsd:simpleType>
            <xsd:restriction base="dms:Choice">
              <xsd:enumeration value="Construction"/>
              <xsd:enumeration value="Office Supplies"/>
            </xsd:restriction>
          </xsd:simpleType>
        </xsd:union>
      </xsd:simpleType>
    </xsd:element>
    <xsd:element name="MediaLengthInSeconds" ma:index="29"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629080-71e8-43d2-b583-b6e16f204139"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7745784-99EE-474B-8257-8CE055CD96B2}">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 ds:uri="http://schemas.microsoft.com/sharepoint/v3"/>
    <ds:schemaRef ds:uri="http://schemas.openxmlformats.org/package/2006/metadata/core-properties"/>
    <ds:schemaRef ds:uri="58629080-71e8-43d2-b583-b6e16f204139"/>
    <ds:schemaRef ds:uri="387dac06-b021-4a88-aed0-a567903c6876"/>
    <ds:schemaRef ds:uri="http://purl.org/dc/elements/1.1/"/>
  </ds:schemaRefs>
</ds:datastoreItem>
</file>

<file path=customXml/itemProps2.xml><?xml version="1.0" encoding="utf-8"?>
<ds:datastoreItem xmlns:ds="http://schemas.openxmlformats.org/officeDocument/2006/customXml" ds:itemID="{9B727854-720A-42F6-871A-4E18B68B56C2}">
  <ds:schemaRefs>
    <ds:schemaRef ds:uri="http://schemas.microsoft.com/sharepoint/v3/contenttype/forms"/>
  </ds:schemaRefs>
</ds:datastoreItem>
</file>

<file path=customXml/itemProps3.xml><?xml version="1.0" encoding="utf-8"?>
<ds:datastoreItem xmlns:ds="http://schemas.openxmlformats.org/officeDocument/2006/customXml" ds:itemID="{05E7174A-ED38-4C0F-BA6E-702980E6E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87dac06-b021-4a88-aed0-a567903c6876"/>
    <ds:schemaRef ds:uri="58629080-71e8-43d2-b583-b6e16f204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62CCCB-633D-46A1-82DA-9E62AA0786A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Guide</vt:lpstr>
      <vt:lpstr>Mileage Reimb Request Form</vt:lpstr>
      <vt:lpstr>Support Documentation</vt:lpstr>
      <vt:lpstr>Accounting Use Only</vt:lpstr>
      <vt:lpstr>Mileage Rate per Mile Worksheet</vt:lpstr>
      <vt:lpstr>County Mileage Chart</vt:lpstr>
      <vt:lpstr>Sheet2</vt:lpstr>
      <vt:lpstr>Addresses</vt:lpstr>
      <vt:lpstr>Location</vt:lpstr>
      <vt:lpstr>'Mileage Reimb Request Form'!Print_Area</vt:lpstr>
    </vt:vector>
  </TitlesOfParts>
  <Manager/>
  <Company>Albemarle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Shawley</dc:creator>
  <cp:keywords/>
  <dc:description/>
  <cp:lastModifiedBy>Ashby Kindler</cp:lastModifiedBy>
  <cp:revision/>
  <dcterms:created xsi:type="dcterms:W3CDTF">2018-01-23T16:59:43Z</dcterms:created>
  <dcterms:modified xsi:type="dcterms:W3CDTF">2022-07-27T17:06:09Z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0x0101002638561FBC032940A491309EAA673026</vt:lpwstr>
  </property>
  <property fmtid="{D5CDD505-2E9C-101B-9397-08002B2CF9AE}" pid="3" name="_dlc_DocIdItemGuid">
    <vt:lpwstr>adbd5c52-084e-48f9-8438-a37487863f6b</vt:lpwstr>
  </property>
</Properties>
</file>